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9\"/>
    </mc:Choice>
  </mc:AlternateContent>
  <bookViews>
    <workbookView xWindow="0" yWindow="0" windowWidth="21570" windowHeight="8160" firstSheet="1" activeTab="1"/>
  </bookViews>
  <sheets>
    <sheet name="treeCalc_1" sheetId="4" state="veryHidden" r:id="rId1"/>
    <sheet name="Decision Tree" sheetId="1" r:id="rId2"/>
    <sheet name="Value of Info" sheetId="17" r:id="rId3"/>
    <sheet name="Strategy Region C20, C21" sheetId="19" r:id="rId4"/>
  </sheets>
  <definedNames>
    <definedName name="PalisadeReportWorksheetCreatedBy" localSheetId="3">"PrecisionTree"</definedName>
    <definedName name="PTree_SensitivityAnalysis_AnalysisType" hidden="1">1</definedName>
    <definedName name="PTree_SensitivityAnalysis_GraphsDisplayPercentageChange" hidden="1">FALSE</definedName>
    <definedName name="PTree_SensitivityAnalysis_IncludeSensitivityGraph" hidden="1">FALSE</definedName>
    <definedName name="PTree_SensitivityAnalysis_IncludeSpiderGraph" hidden="1">TRUE</definedName>
    <definedName name="PTree_SensitivityAnalysis_IncludeStrategyRegion" hidden="1">TRUE</definedName>
    <definedName name="PTree_SensitivityAnalysis_IncludeTornadoGraph" hidden="1">TRUE</definedName>
    <definedName name="PTree_SensitivityAnalysis_Inputs_1_AlternateCellLabel" hidden="1">""</definedName>
    <definedName name="PTree_SensitivityAnalysis_Inputs_1_BaseValueIsAutomatic" hidden="1">TRUE</definedName>
    <definedName name="PTree_SensitivityAnalysis_Inputs_1_MaintainProbabilityNormalization" hidden="1">FALSE</definedName>
    <definedName name="PTree_SensitivityAnalysis_Inputs_1_ManualBaseValue" hidden="1">0</definedName>
    <definedName name="PTree_SensitivityAnalysis_Inputs_1_Maximum" hidden="1">0.8</definedName>
    <definedName name="PTree_SensitivityAnalysis_Inputs_1_Minimum" hidden="1">0.6</definedName>
    <definedName name="PTree_SensitivityAnalysis_Inputs_1_OneWayAnalysis" hidden="1">1</definedName>
    <definedName name="PTree_SensitivityAnalysis_Inputs_1_Steps" hidden="1">5</definedName>
    <definedName name="PTree_SensitivityAnalysis_Inputs_1_TwoWayAnalysis" hidden="1">2</definedName>
    <definedName name="PTree_SensitivityAnalysis_Inputs_1_VariationMethod" hidden="1">2</definedName>
    <definedName name="PTree_SensitivityAnalysis_Inputs_1_VaryCell" hidden="1">'Decision Tree'!$C$21</definedName>
    <definedName name="PTree_SensitivityAnalysis_Inputs_2_AlternateCellLabel" hidden="1">""</definedName>
    <definedName name="PTree_SensitivityAnalysis_Inputs_2_BaseValueIsAutomatic" hidden="1">TRUE</definedName>
    <definedName name="PTree_SensitivityAnalysis_Inputs_2_MaintainProbabilityNormalization" hidden="1">FALSE</definedName>
    <definedName name="PTree_SensitivityAnalysis_Inputs_2_ManualBaseValue" hidden="1">0</definedName>
    <definedName name="PTree_SensitivityAnalysis_Inputs_2_Maximum" hidden="1">0.45</definedName>
    <definedName name="PTree_SensitivityAnalysis_Inputs_2_Minimum" hidden="1">0.15</definedName>
    <definedName name="PTree_SensitivityAnalysis_Inputs_2_OneWayAnalysis" hidden="1">1</definedName>
    <definedName name="PTree_SensitivityAnalysis_Inputs_2_Steps" hidden="1">7</definedName>
    <definedName name="PTree_SensitivityAnalysis_Inputs_2_TwoWayAnalysis" hidden="1">1</definedName>
    <definedName name="PTree_SensitivityAnalysis_Inputs_2_VariationMethod" hidden="1">2</definedName>
    <definedName name="PTree_SensitivityAnalysis_Inputs_2_VaryCell" hidden="1">'Decision Tree'!$C$20</definedName>
    <definedName name="PTree_SensitivityAnalysis_Inputs_Count" hidden="1">2</definedName>
    <definedName name="PTree_SensitivityAnalysis_Output_AlternateCellLabel" hidden="1">""</definedName>
    <definedName name="PTree_SensitivityAnalysis_Output_Model" hidden="1">PTreeObjectReference(PTDecisionTree_1,treeCalc_1!$A$1)</definedName>
    <definedName name="PTree_SensitivityAnalysis_Output_OutputType" hidden="1">1</definedName>
    <definedName name="PTree_SensitivityAnalysis_Output_StartingNode" hidden="1">PTreeObjectReference(NULL,NULL)</definedName>
    <definedName name="PTree_SensitivityAnalysis_UpdateDisplay" hidden="1">FALSE</definedName>
    <definedName name="treeList" hidden="1">"10000000000000000000000000000000000000000000000000000000000000000000000000000000000000000000000000000000000000000000000000000000000000000000000000000000000000000000000000000000000000000000000000000000"</definedName>
  </definedNames>
  <calcPr calcId="152511" iterate="1"/>
</workbook>
</file>

<file path=xl/calcChain.xml><?xml version="1.0" encoding="utf-8"?>
<calcChain xmlns="http://schemas.openxmlformats.org/spreadsheetml/2006/main">
  <c r="B20" i="1" l="1"/>
  <c r="B21" i="1"/>
  <c r="B14" i="1"/>
  <c r="G6" i="1" l="1"/>
  <c r="G10" i="1" s="1"/>
  <c r="F6" i="1"/>
  <c r="F10" i="1" s="1"/>
  <c r="B34" i="1"/>
  <c r="J12" i="4" s="1"/>
  <c r="K11" i="4"/>
  <c r="J11" i="4"/>
  <c r="O11" i="4"/>
  <c r="J13" i="4"/>
  <c r="O13" i="4"/>
  <c r="O12" i="4"/>
  <c r="J14" i="4"/>
  <c r="O14" i="4"/>
  <c r="J16" i="4"/>
  <c r="O16" i="4"/>
  <c r="J15" i="4"/>
  <c r="O15" i="4"/>
  <c r="J20" i="4"/>
  <c r="O20" i="4"/>
  <c r="J24" i="4"/>
  <c r="O24" i="4"/>
  <c r="D48" i="1"/>
  <c r="J26" i="4" s="1"/>
  <c r="D47" i="1"/>
  <c r="D51" i="1" s="1"/>
  <c r="K27" i="4" s="1"/>
  <c r="E36" i="1"/>
  <c r="J22" i="4" s="1"/>
  <c r="E24" i="1"/>
  <c r="J18" i="4" s="1"/>
  <c r="B11" i="1"/>
  <c r="B7" i="1"/>
  <c r="D52" i="1" s="1"/>
  <c r="J27" i="4" s="1"/>
  <c r="B11" i="4"/>
  <c r="B2" i="4"/>
  <c r="D32" i="1" l="1"/>
  <c r="J17" i="4" s="1"/>
  <c r="B7" i="17"/>
  <c r="F11" i="1"/>
  <c r="G11" i="1"/>
  <c r="D44" i="1"/>
  <c r="J21" i="4" s="1"/>
  <c r="K26" i="4"/>
  <c r="C56" i="1"/>
  <c r="J25" i="4" s="1"/>
  <c r="C29" i="1"/>
  <c r="K14" i="4" s="1"/>
  <c r="E35" i="1"/>
  <c r="E39" i="1" s="1"/>
  <c r="E23" i="1"/>
  <c r="E27" i="1" s="1"/>
  <c r="E28" i="1"/>
  <c r="J19" i="4" s="1"/>
  <c r="E40" i="1"/>
  <c r="J23" i="4" s="1"/>
  <c r="C41" i="1" l="1"/>
  <c r="K15" i="4" s="1"/>
  <c r="K19" i="4"/>
  <c r="K23" i="4"/>
  <c r="K22" i="4"/>
  <c r="K18" i="4" l="1"/>
  <c r="F2" i="4" l="1"/>
  <c r="E26" i="1"/>
  <c r="D31" i="1"/>
  <c r="B53" i="1"/>
  <c r="D42" i="1"/>
  <c r="E52" i="1"/>
  <c r="F36" i="1"/>
  <c r="E43" i="1"/>
  <c r="E44" i="1"/>
  <c r="E32" i="1"/>
  <c r="D55" i="1"/>
  <c r="E31" i="1"/>
  <c r="E48" i="1"/>
  <c r="F35" i="1"/>
  <c r="D37" i="1"/>
  <c r="F39" i="1"/>
  <c r="E38" i="1"/>
  <c r="C54" i="1"/>
  <c r="F28" i="1"/>
  <c r="F27" i="1"/>
  <c r="C55" i="1"/>
  <c r="F40" i="1"/>
  <c r="E47" i="1"/>
  <c r="D50" i="1"/>
  <c r="C49" i="1"/>
  <c r="C34" i="1"/>
  <c r="F24" i="1"/>
  <c r="B46" i="1"/>
  <c r="E51" i="1"/>
  <c r="D56" i="1"/>
  <c r="D43" i="1"/>
  <c r="B33" i="1"/>
  <c r="F23" i="1"/>
  <c r="D25" i="1"/>
  <c r="D30" i="1"/>
  <c r="A25" i="4"/>
  <c r="A13" i="4"/>
  <c r="A27" i="4"/>
  <c r="B3" i="17"/>
  <c r="A22" i="4"/>
  <c r="A11" i="4"/>
  <c r="B8" i="17"/>
  <c r="B9" i="17"/>
  <c r="A15" i="4"/>
  <c r="A18" i="4"/>
  <c r="A16" i="4"/>
  <c r="A14" i="4"/>
  <c r="B2" i="17"/>
  <c r="A20" i="4"/>
  <c r="A12" i="4"/>
  <c r="A26" i="4"/>
  <c r="A21" i="4"/>
  <c r="A19" i="4"/>
  <c r="A24" i="4"/>
  <c r="A17" i="4"/>
  <c r="A23" i="4"/>
  <c r="B4" i="17"/>
</calcChain>
</file>

<file path=xl/sharedStrings.xml><?xml version="1.0" encoding="utf-8"?>
<sst xmlns="http://schemas.openxmlformats.org/spreadsheetml/2006/main" count="160" uniqueCount="101">
  <si>
    <t>Input Data</t>
  </si>
  <si>
    <t>Name</t>
  </si>
  <si>
    <t>SheetRef</t>
  </si>
  <si>
    <t>GenInfo</t>
  </si>
  <si>
    <t>Def. Link</t>
  </si>
  <si>
    <t>EXT REFS</t>
  </si>
  <si>
    <t>Def. Form</t>
  </si>
  <si>
    <t>Highest#</t>
  </si>
  <si>
    <t>bformtype</t>
  </si>
  <si>
    <t>valformula</t>
  </si>
  <si>
    <t>pbformula</t>
  </si>
  <si>
    <t>distribution</t>
  </si>
  <si>
    <t>cumPayoffFunction</t>
  </si>
  <si>
    <t>link</t>
  </si>
  <si>
    <t>ENDNODEFORMULA</t>
  </si>
  <si>
    <t>VAL</t>
  </si>
  <si>
    <t>PB</t>
  </si>
  <si>
    <t>IntRefs</t>
  </si>
  <si>
    <t>RefRefs</t>
  </si>
  <si>
    <t>NodeNames</t>
  </si>
  <si>
    <t>=</t>
  </si>
  <si>
    <t>Bank's Decision Problem</t>
  </si>
  <si>
    <t>DEFAULT</t>
  </si>
  <si>
    <t>2,0,0,2,2,3,0,0,0</t>
  </si>
  <si>
    <t>Yes</t>
  </si>
  <si>
    <t>No</t>
  </si>
  <si>
    <t>1,0,0,2,4,5,1,0,0</t>
  </si>
  <si>
    <t xml:space="preserve">    Recommendation</t>
  </si>
  <si>
    <t>Favorable</t>
  </si>
  <si>
    <t>Unfavorable</t>
  </si>
  <si>
    <t>4,0,0,0,4,0,0</t>
  </si>
  <si>
    <t>2,0,0,2,6,7,2,0,0</t>
  </si>
  <si>
    <t>Customer Defaults?</t>
  </si>
  <si>
    <t>4,0,0,0,6,0,0</t>
  </si>
  <si>
    <t>1,0,0,2,8,9,4,0,0</t>
  </si>
  <si>
    <t xml:space="preserve">         Customer Defaults?</t>
  </si>
  <si>
    <t>4,0,0,0,5,0,0</t>
  </si>
  <si>
    <t>2,0,0,2,10,11,2,0,0</t>
  </si>
  <si>
    <t>4,0,0,0,10,0,0</t>
  </si>
  <si>
    <t>1,0,0,2,12,13,5,0,0</t>
  </si>
  <si>
    <t>4,0,0,0,3,0,0</t>
  </si>
  <si>
    <t>2,0,0,2,14,15,1,0,0</t>
  </si>
  <si>
    <t>4,0,0,0,14,0,0</t>
  </si>
  <si>
    <t>1,0,0,2,16,17,3,0,0</t>
  </si>
  <si>
    <t xml:space="preserve">        Customer Defaults?</t>
  </si>
  <si>
    <t>Bank's decision on whether to make a loan</t>
  </si>
  <si>
    <t>Interest to bank if customer does not default</t>
  </si>
  <si>
    <t>Size of loan (all lost if customer defaults)</t>
  </si>
  <si>
    <t>Calc Macro</t>
  </si>
  <si>
    <t>Ptree1 Compatibility</t>
  </si>
  <si>
    <t>Eval. Function</t>
  </si>
  <si>
    <t>Creation Version</t>
  </si>
  <si>
    <t>Required Version</t>
  </si>
  <si>
    <t>Recommended Version</t>
  </si>
  <si>
    <t>Last Modified By Version</t>
  </si>
  <si>
    <t>Output Label</t>
  </si>
  <si>
    <t>Output Value NF</t>
  </si>
  <si>
    <t>Output Prob NF</t>
  </si>
  <si>
    <t>Input Value NF</t>
  </si>
  <si>
    <t>Input Prob NF</t>
  </si>
  <si>
    <t>R-Value Ref.</t>
  </si>
  <si>
    <t>Anchor Cell</t>
  </si>
  <si>
    <t>Branch Name</t>
  </si>
  <si>
    <t>Collapsed</t>
  </si>
  <si>
    <t>0,1,1,0,0,Exponential, 0,0,-1,0,-1,0,.0001</t>
  </si>
  <si>
    <t>1.0.?</t>
  </si>
  <si>
    <t>5.0.0</t>
  </si>
  <si>
    <t>Bank's option to approve customer loan</t>
  </si>
  <si>
    <t>Annual interest rate for Loan</t>
  </si>
  <si>
    <t>Bank's option not to approve customer loan</t>
  </si>
  <si>
    <t>Annual rate of return for bonds</t>
  </si>
  <si>
    <t>Annual earnings from investing in bonds</t>
  </si>
  <si>
    <t>Cost of investigating the customer's credit record</t>
  </si>
  <si>
    <t>Bayes' rule calculations</t>
  </si>
  <si>
    <t>Approve loan?</t>
  </si>
  <si>
    <t>Get credit record?</t>
  </si>
  <si>
    <t>&lt;NF&gt;</t>
  </si>
  <si>
    <t>EMV with no info</t>
  </si>
  <si>
    <t>PrecisionTree Sensitivity Analysis - Strategy Region (2-Way)</t>
  </si>
  <si>
    <t>Strategy Region Chart Data</t>
  </si>
  <si>
    <t>6.2.0</t>
  </si>
  <si>
    <t>Prior probability of default</t>
  </si>
  <si>
    <t>Prior probability of no default</t>
  </si>
  <si>
    <t>Probabilities indicating accuracy of recommendation</t>
  </si>
  <si>
    <t>Actual\recommendation</t>
  </si>
  <si>
    <t>Default</t>
  </si>
  <si>
    <t>No default</t>
  </si>
  <si>
    <t>Probabilities of recommendation</t>
  </si>
  <si>
    <t>Posterior probabilities</t>
  </si>
  <si>
    <t>EVI</t>
  </si>
  <si>
    <t>EMV with free info</t>
  </si>
  <si>
    <t>EMV with free perfect info</t>
  </si>
  <si>
    <r>
      <t>Performed By:</t>
    </r>
    <r>
      <rPr>
        <sz val="8"/>
        <rFont val="Tahoma"/>
        <family val="2"/>
      </rPr>
      <t xml:space="preserve"> Chris Albright</t>
    </r>
  </si>
  <si>
    <r>
      <t>Date:</t>
    </r>
    <r>
      <rPr>
        <sz val="8"/>
        <rFont val="Tahoma"/>
        <family val="2"/>
      </rPr>
      <t xml:space="preserve"> Monday, February 17, 2014 8:48:26 PM</t>
    </r>
  </si>
  <si>
    <r>
      <t>Node:</t>
    </r>
    <r>
      <rPr>
        <sz val="8"/>
        <rFont val="Tahoma"/>
        <family val="2"/>
      </rPr>
      <t xml:space="preserve"> 'Get credit record?' (B46)</t>
    </r>
  </si>
  <si>
    <r>
      <t>Input #1:</t>
    </r>
    <r>
      <rPr>
        <sz val="8"/>
        <rFont val="Tahoma"/>
        <family val="2"/>
      </rPr>
      <t xml:space="preserve"> Favorable (C20)</t>
    </r>
  </si>
  <si>
    <r>
      <t>Input #2:</t>
    </r>
    <r>
      <rPr>
        <sz val="8"/>
        <rFont val="Tahoma"/>
        <family val="2"/>
      </rPr>
      <t xml:space="preserve"> (C21)</t>
    </r>
  </si>
  <si>
    <t>Favorable (C20)</t>
  </si>
  <si>
    <t>(C21)</t>
  </si>
  <si>
    <t>Part b EVI calculation</t>
  </si>
  <si>
    <t>Part c EVPI calculation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</si>
</sst>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0.0%"/>
    <numFmt numFmtId="166" formatCode="0.000"/>
  </numFmts>
  <fonts count="18" x14ac:knownFonts="1">
    <font>
      <sz val="11"/>
      <name val="Calibri"/>
      <family val="2"/>
    </font>
    <font>
      <sz val="11"/>
      <name val="Calibri"/>
      <family val="2"/>
    </font>
    <font>
      <b/>
      <sz val="11"/>
      <name val="Calibri"/>
      <family val="2"/>
    </font>
    <font>
      <sz val="11"/>
      <color indexed="8"/>
      <name val="Calibri"/>
      <family val="2"/>
    </font>
    <font>
      <b/>
      <sz val="11"/>
      <color indexed="17"/>
      <name val="Calibri"/>
      <family val="2"/>
    </font>
    <font>
      <b/>
      <sz val="11"/>
      <color indexed="16"/>
      <name val="Calibri"/>
      <family val="2"/>
    </font>
    <font>
      <sz val="8"/>
      <color indexed="16"/>
      <name val="Calibri"/>
      <family val="2"/>
    </font>
    <font>
      <b/>
      <sz val="8"/>
      <color indexed="16"/>
      <name val="Calibri"/>
      <family val="2"/>
    </font>
    <font>
      <sz val="8"/>
      <color indexed="8"/>
      <name val="Calibri"/>
      <family val="2"/>
    </font>
    <font>
      <b/>
      <sz val="8"/>
      <color indexed="17"/>
      <name val="Calibri"/>
      <family val="2"/>
    </font>
    <font>
      <sz val="8"/>
      <color indexed="17"/>
      <name val="Calibri"/>
      <family val="2"/>
    </font>
    <font>
      <sz val="8"/>
      <name val="Calibri"/>
      <family val="2"/>
    </font>
    <font>
      <b/>
      <sz val="8"/>
      <color indexed="18"/>
      <name val="Calibri"/>
      <family val="2"/>
    </font>
    <font>
      <sz val="8"/>
      <name val="Tahoma"/>
      <family val="2"/>
    </font>
    <font>
      <b/>
      <sz val="14"/>
      <name val="Tahoma"/>
      <family val="2"/>
    </font>
    <font>
      <b/>
      <sz val="8"/>
      <name val="Tahoma"/>
      <family val="2"/>
    </font>
    <font>
      <b/>
      <sz val="10"/>
      <name val="Calibri"/>
      <family val="2"/>
    </font>
    <font>
      <b/>
      <sz val="8"/>
      <name val="Calibri"/>
      <family val="2"/>
    </font>
  </fonts>
  <fills count="6">
    <fill>
      <patternFill patternType="none"/>
    </fill>
    <fill>
      <patternFill patternType="gray125"/>
    </fill>
    <fill>
      <patternFill patternType="solid">
        <fgColor indexed="43"/>
        <bgColor indexed="64"/>
      </patternFill>
    </fill>
    <fill>
      <patternFill patternType="solid">
        <fgColor theme="4" tint="0.59996337778862885"/>
        <bgColor indexed="64"/>
      </patternFill>
    </fill>
    <fill>
      <patternFill patternType="solid">
        <fgColor rgb="FFC0C0C0"/>
        <bgColor indexed="64"/>
      </patternFill>
    </fill>
    <fill>
      <patternFill patternType="solid">
        <fgColor indexed="22"/>
        <bgColor indexed="64"/>
      </patternFill>
    </fill>
  </fills>
  <borders count="20">
    <border>
      <left/>
      <right/>
      <top/>
      <bottom/>
      <diagonal/>
    </border>
    <border>
      <left/>
      <right/>
      <top/>
      <bottom style="thin">
        <color indexed="64"/>
      </bottom>
      <diagonal/>
    </border>
    <border>
      <left/>
      <right/>
      <top/>
      <bottom style="thin">
        <color rgb="FF000000"/>
      </bottom>
      <diagonal/>
    </border>
    <border>
      <left/>
      <right/>
      <top style="medium">
        <color indexed="64"/>
      </top>
      <bottom style="thin">
        <color rgb="FF808080"/>
      </bottom>
      <diagonal/>
    </border>
    <border>
      <left/>
      <right style="thin">
        <color indexed="22"/>
      </right>
      <top/>
      <bottom style="thin">
        <color indexed="64"/>
      </bottom>
      <diagonal/>
    </border>
    <border>
      <left/>
      <right style="thin">
        <color indexed="22"/>
      </right>
      <top/>
      <bottom/>
      <diagonal/>
    </border>
    <border>
      <left style="thin">
        <color indexed="22"/>
      </left>
      <right/>
      <top style="medium">
        <color indexed="64"/>
      </top>
      <bottom style="thin">
        <color rgb="FF80808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style="medium">
        <color indexed="64"/>
      </top>
      <bottom style="thin">
        <color rgb="FF808080"/>
      </bottom>
      <diagonal/>
    </border>
    <border>
      <left/>
      <right style="thin">
        <color indexed="22"/>
      </right>
      <top/>
      <bottom style="medium">
        <color rgb="FF000000"/>
      </bottom>
      <diagonal/>
    </border>
    <border>
      <left/>
      <right style="medium">
        <color rgb="FF000000"/>
      </right>
      <top style="medium">
        <color indexed="64"/>
      </top>
      <bottom style="thin">
        <color rgb="FF808080"/>
      </bottom>
      <diagonal/>
    </border>
  </borders>
  <cellStyleXfs count="2">
    <xf numFmtId="0" fontId="0" fillId="0" borderId="0"/>
    <xf numFmtId="9" fontId="1" fillId="0" borderId="0" applyFont="0" applyFill="0" applyBorder="0" applyAlignment="0" applyProtection="0"/>
  </cellStyleXfs>
  <cellXfs count="60">
    <xf numFmtId="0" fontId="0" fillId="0" borderId="0" xfId="0"/>
    <xf numFmtId="0" fontId="1" fillId="0" borderId="0" xfId="0" applyFont="1" applyAlignment="1">
      <alignment horizontal="left"/>
    </xf>
    <xf numFmtId="0" fontId="1" fillId="0" borderId="0" xfId="0" quotePrefix="1" applyFont="1" applyAlignment="1">
      <alignment horizontal="left"/>
    </xf>
    <xf numFmtId="0" fontId="2" fillId="0" borderId="0" xfId="0" applyFont="1"/>
    <xf numFmtId="0" fontId="1" fillId="0" borderId="0" xfId="0" applyFont="1"/>
    <xf numFmtId="164" fontId="3" fillId="0" borderId="0" xfId="0" applyNumberFormat="1" applyFont="1" applyAlignment="1">
      <alignment horizontal="right"/>
    </xf>
    <xf numFmtId="0" fontId="3" fillId="0" borderId="0" xfId="0" applyNumberFormat="1" applyFont="1" applyAlignment="1">
      <alignment horizontal="right"/>
    </xf>
    <xf numFmtId="0" fontId="5" fillId="0" borderId="0" xfId="0" applyFont="1" applyAlignment="1">
      <alignment horizontal="center"/>
    </xf>
    <xf numFmtId="0" fontId="4" fillId="0" borderId="0" xfId="0" applyFont="1" applyAlignment="1">
      <alignment horizontal="center"/>
    </xf>
    <xf numFmtId="0" fontId="0" fillId="0" borderId="0" xfId="0" applyFont="1"/>
    <xf numFmtId="164" fontId="0" fillId="3" borderId="0" xfId="0" applyNumberFormat="1" applyFont="1" applyFill="1" applyBorder="1" applyAlignment="1">
      <alignment horizontal="right"/>
    </xf>
    <xf numFmtId="2" fontId="0" fillId="0" borderId="0" xfId="0" applyNumberFormat="1" applyFont="1"/>
    <xf numFmtId="164" fontId="0" fillId="0" borderId="0" xfId="0" applyNumberFormat="1" applyFont="1"/>
    <xf numFmtId="0" fontId="0" fillId="0" borderId="0" xfId="0" applyFont="1" applyAlignment="1">
      <alignment horizontal="right"/>
    </xf>
    <xf numFmtId="2" fontId="0" fillId="3" borderId="0" xfId="0" applyNumberFormat="1" applyFont="1" applyFill="1" applyBorder="1"/>
    <xf numFmtId="164" fontId="0" fillId="3" borderId="0" xfId="0" applyNumberFormat="1" applyFont="1" applyFill="1" applyBorder="1"/>
    <xf numFmtId="164" fontId="0" fillId="2" borderId="0" xfId="0" applyNumberFormat="1" applyFont="1" applyFill="1"/>
    <xf numFmtId="166" fontId="1" fillId="0" borderId="0" xfId="0" applyNumberFormat="1" applyFont="1"/>
    <xf numFmtId="0" fontId="6" fillId="0" borderId="0" xfId="0" applyFont="1" applyAlignment="1">
      <alignment horizontal="center"/>
    </xf>
    <xf numFmtId="0" fontId="9"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12" fillId="0" borderId="0" xfId="0" applyFont="1" applyAlignment="1">
      <alignment horizontal="center"/>
    </xf>
    <xf numFmtId="165" fontId="8" fillId="0" borderId="0" xfId="0" applyNumberFormat="1" applyFont="1" applyAlignment="1">
      <alignment horizontal="right"/>
    </xf>
    <xf numFmtId="0" fontId="14" fillId="4" borderId="0" xfId="0" applyFont="1" applyFill="1" applyBorder="1"/>
    <xf numFmtId="0" fontId="13" fillId="4" borderId="0" xfId="0" applyFont="1" applyFill="1" applyBorder="1"/>
    <xf numFmtId="0" fontId="13" fillId="4" borderId="2" xfId="0" applyFont="1" applyFill="1" applyBorder="1"/>
    <xf numFmtId="0" fontId="14" fillId="4" borderId="0" xfId="0" quotePrefix="1" applyFont="1" applyFill="1" applyBorder="1"/>
    <xf numFmtId="0" fontId="15" fillId="4" borderId="0" xfId="0" applyFont="1" applyFill="1" applyBorder="1"/>
    <xf numFmtId="0" fontId="15" fillId="4" borderId="2" xfId="0" applyFont="1" applyFill="1" applyBorder="1"/>
    <xf numFmtId="9" fontId="0" fillId="3" borderId="0" xfId="1" applyFont="1" applyFill="1" applyBorder="1"/>
    <xf numFmtId="2" fontId="11" fillId="0" borderId="0" xfId="0" applyNumberFormat="1" applyFont="1" applyBorder="1" applyAlignment="1">
      <alignment horizontal="right" vertical="top"/>
    </xf>
    <xf numFmtId="2" fontId="11" fillId="0" borderId="5" xfId="0" applyNumberFormat="1" applyFont="1" applyBorder="1" applyAlignment="1">
      <alignment horizontal="right" vertical="top"/>
    </xf>
    <xf numFmtId="2" fontId="11" fillId="0" borderId="7" xfId="0" applyNumberFormat="1" applyFont="1" applyBorder="1" applyAlignment="1">
      <alignment horizontal="right" vertical="top"/>
    </xf>
    <xf numFmtId="2" fontId="11" fillId="0" borderId="12" xfId="0" applyNumberFormat="1" applyFont="1" applyBorder="1" applyAlignment="1">
      <alignment horizontal="right" vertical="top"/>
    </xf>
    <xf numFmtId="2" fontId="11" fillId="0" borderId="13" xfId="0" applyNumberFormat="1" applyFont="1" applyBorder="1" applyAlignment="1">
      <alignment horizontal="right" vertical="top"/>
    </xf>
    <xf numFmtId="2" fontId="11" fillId="0" borderId="18" xfId="0" applyNumberFormat="1" applyFont="1" applyBorder="1" applyAlignment="1">
      <alignment horizontal="right" vertical="top"/>
    </xf>
    <xf numFmtId="2" fontId="11" fillId="0" borderId="8" xfId="0" applyNumberFormat="1" applyFont="1" applyBorder="1" applyAlignment="1">
      <alignment horizontal="right" vertical="top"/>
    </xf>
    <xf numFmtId="2" fontId="11" fillId="0" borderId="14" xfId="0" applyNumberFormat="1" applyFont="1" applyBorder="1" applyAlignment="1">
      <alignment horizontal="right" vertical="top"/>
    </xf>
    <xf numFmtId="164" fontId="0" fillId="0" borderId="0" xfId="0" applyNumberFormat="1" applyFont="1" applyFill="1" applyBorder="1"/>
    <xf numFmtId="164" fontId="0" fillId="0" borderId="0" xfId="0" applyNumberFormat="1" applyFont="1" applyFill="1" applyBorder="1" applyAlignment="1">
      <alignment horizontal="right"/>
    </xf>
    <xf numFmtId="166" fontId="0" fillId="0" borderId="0" xfId="0" applyNumberFormat="1" applyFont="1"/>
    <xf numFmtId="0" fontId="17" fillId="0" borderId="15" xfId="0" applyNumberFormat="1" applyFont="1" applyBorder="1" applyAlignment="1">
      <alignment horizontal="center" wrapText="1"/>
    </xf>
    <xf numFmtId="0" fontId="17" fillId="0" borderId="1" xfId="0" applyNumberFormat="1" applyFont="1" applyBorder="1" applyAlignment="1">
      <alignment horizontal="center" wrapText="1"/>
    </xf>
    <xf numFmtId="0" fontId="17" fillId="0" borderId="4" xfId="0" applyNumberFormat="1" applyFont="1" applyBorder="1" applyAlignment="1">
      <alignment horizontal="center" wrapText="1"/>
    </xf>
    <xf numFmtId="0" fontId="17" fillId="0" borderId="16" xfId="0" applyNumberFormat="1" applyFont="1" applyBorder="1" applyAlignment="1">
      <alignment horizontal="center" wrapText="1"/>
    </xf>
    <xf numFmtId="0" fontId="2" fillId="0" borderId="0" xfId="0" applyNumberFormat="1" applyFont="1"/>
    <xf numFmtId="164" fontId="1" fillId="0" borderId="0" xfId="0" applyNumberFormat="1" applyFont="1" applyAlignment="1">
      <alignment horizontal="left"/>
    </xf>
    <xf numFmtId="164" fontId="9" fillId="0" borderId="0" xfId="0" applyNumberFormat="1" applyFont="1" applyAlignment="1">
      <alignment horizontal="center"/>
    </xf>
    <xf numFmtId="164" fontId="7" fillId="0" borderId="0" xfId="0" applyNumberFormat="1" applyFont="1" applyAlignment="1">
      <alignment horizontal="center"/>
    </xf>
    <xf numFmtId="164" fontId="12" fillId="0" borderId="0" xfId="0" applyNumberFormat="1" applyFont="1" applyAlignment="1">
      <alignment horizontal="center"/>
    </xf>
    <xf numFmtId="164" fontId="11" fillId="0" borderId="0" xfId="0" applyNumberFormat="1" applyFont="1" applyAlignment="1">
      <alignment horizontal="right"/>
    </xf>
    <xf numFmtId="164" fontId="8" fillId="0" borderId="0" xfId="0" applyNumberFormat="1" applyFont="1" applyAlignment="1">
      <alignment horizontal="right"/>
    </xf>
    <xf numFmtId="0" fontId="16" fillId="5" borderId="9" xfId="0" quotePrefix="1" applyNumberFormat="1" applyFont="1" applyFill="1" applyBorder="1" applyAlignment="1">
      <alignment horizontal="left"/>
    </xf>
    <xf numFmtId="0" fontId="16" fillId="0" borderId="10" xfId="0" applyFont="1" applyBorder="1" applyAlignment="1">
      <alignment horizontal="left"/>
    </xf>
    <xf numFmtId="0" fontId="16" fillId="0" borderId="11" xfId="0" applyFont="1" applyBorder="1" applyAlignment="1">
      <alignment horizontal="left"/>
    </xf>
    <xf numFmtId="0" fontId="17" fillId="0" borderId="17" xfId="0" applyNumberFormat="1" applyFont="1" applyBorder="1" applyAlignment="1">
      <alignment horizontal="center"/>
    </xf>
    <xf numFmtId="0" fontId="0" fillId="0" borderId="3" xfId="0" applyBorder="1" applyAlignment="1">
      <alignment horizontal="center"/>
    </xf>
    <xf numFmtId="0" fontId="17" fillId="0" borderId="6" xfId="0" applyNumberFormat="1" applyFont="1" applyBorder="1" applyAlignment="1">
      <alignment horizontal="center"/>
    </xf>
    <xf numFmtId="0" fontId="0" fillId="0" borderId="19" xfId="0" applyBorder="1" applyAlignment="1">
      <alignment horizontal="center"/>
    </xf>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for Node 'Get credit record?' </a:t>
            </a:r>
          </a:p>
        </c:rich>
      </c:tx>
      <c:overlay val="0"/>
    </c:title>
    <c:autoTitleDeleted val="0"/>
    <c:plotArea>
      <c:layout>
        <c:manualLayout>
          <c:xMode val="edge"/>
          <c:yMode val="edge"/>
          <c:x val="2.5700934579439252E-2"/>
          <c:y val="7.9746835443037969E-2"/>
          <c:w val="0.87430256089484137"/>
          <c:h val="0.85405054230131494"/>
        </c:manualLayout>
      </c:layout>
      <c:scatterChart>
        <c:scatterStyle val="lineMarker"/>
        <c:varyColors val="0"/>
        <c:ser>
          <c:idx val="0"/>
          <c:order val="0"/>
          <c:tx>
            <c:v>Yes</c:v>
          </c:tx>
          <c:spPr>
            <a:ln w="28575">
              <a:noFill/>
            </a:ln>
          </c:spPr>
          <c:marker>
            <c:symbol val="diamond"/>
            <c:size val="5"/>
            <c:spPr>
              <a:solidFill>
                <a:srgbClr val="333399"/>
              </a:solidFill>
              <a:ln>
                <a:solidFill>
                  <a:srgbClr val="333399"/>
                </a:solidFill>
                <a:prstDash val="solid"/>
              </a:ln>
            </c:spPr>
          </c:marker>
          <c:xVal>
            <c:numRef>
              <c:f>'Strategy Region C20, C21'!$B$41:$B$59</c:f>
              <c:numCache>
                <c:formatCode>0.00</c:formatCode>
                <c:ptCount val="19"/>
                <c:pt idx="0">
                  <c:v>0.15</c:v>
                </c:pt>
                <c:pt idx="1">
                  <c:v>0.15</c:v>
                </c:pt>
                <c:pt idx="2">
                  <c:v>0.15</c:v>
                </c:pt>
                <c:pt idx="3">
                  <c:v>0.15</c:v>
                </c:pt>
                <c:pt idx="4">
                  <c:v>0.15</c:v>
                </c:pt>
                <c:pt idx="5">
                  <c:v>0.2</c:v>
                </c:pt>
                <c:pt idx="6">
                  <c:v>0.2</c:v>
                </c:pt>
                <c:pt idx="7">
                  <c:v>0.2</c:v>
                </c:pt>
                <c:pt idx="8">
                  <c:v>0.2</c:v>
                </c:pt>
                <c:pt idx="9">
                  <c:v>0.2</c:v>
                </c:pt>
                <c:pt idx="10">
                  <c:v>0.25</c:v>
                </c:pt>
                <c:pt idx="11">
                  <c:v>0.25</c:v>
                </c:pt>
                <c:pt idx="12">
                  <c:v>0.25</c:v>
                </c:pt>
                <c:pt idx="13">
                  <c:v>0.25</c:v>
                </c:pt>
                <c:pt idx="14">
                  <c:v>0.3</c:v>
                </c:pt>
                <c:pt idx="15">
                  <c:v>0.3</c:v>
                </c:pt>
                <c:pt idx="16">
                  <c:v>0.3</c:v>
                </c:pt>
                <c:pt idx="17">
                  <c:v>0.35</c:v>
                </c:pt>
                <c:pt idx="18">
                  <c:v>0.35</c:v>
                </c:pt>
              </c:numCache>
            </c:numRef>
          </c:xVal>
          <c:yVal>
            <c:numRef>
              <c:f>'Strategy Region C20, C21'!$C$41:$C$59</c:f>
              <c:numCache>
                <c:formatCode>0.00</c:formatCode>
                <c:ptCount val="19"/>
                <c:pt idx="0">
                  <c:v>0.6</c:v>
                </c:pt>
                <c:pt idx="1">
                  <c:v>0.65</c:v>
                </c:pt>
                <c:pt idx="2">
                  <c:v>0.7</c:v>
                </c:pt>
                <c:pt idx="3">
                  <c:v>0.75</c:v>
                </c:pt>
                <c:pt idx="4">
                  <c:v>0.8</c:v>
                </c:pt>
                <c:pt idx="5">
                  <c:v>0.6</c:v>
                </c:pt>
                <c:pt idx="6">
                  <c:v>0.65</c:v>
                </c:pt>
                <c:pt idx="7">
                  <c:v>0.7</c:v>
                </c:pt>
                <c:pt idx="8">
                  <c:v>0.75</c:v>
                </c:pt>
                <c:pt idx="9">
                  <c:v>0.8</c:v>
                </c:pt>
                <c:pt idx="10">
                  <c:v>0.65</c:v>
                </c:pt>
                <c:pt idx="11">
                  <c:v>0.7</c:v>
                </c:pt>
                <c:pt idx="12">
                  <c:v>0.75</c:v>
                </c:pt>
                <c:pt idx="13">
                  <c:v>0.8</c:v>
                </c:pt>
                <c:pt idx="14">
                  <c:v>0.7</c:v>
                </c:pt>
                <c:pt idx="15">
                  <c:v>0.75</c:v>
                </c:pt>
                <c:pt idx="16">
                  <c:v>0.8</c:v>
                </c:pt>
                <c:pt idx="17">
                  <c:v>0.75</c:v>
                </c:pt>
                <c:pt idx="18">
                  <c:v>0.8</c:v>
                </c:pt>
              </c:numCache>
            </c:numRef>
          </c:yVal>
          <c:smooth val="0"/>
        </c:ser>
        <c:ser>
          <c:idx val="1"/>
          <c:order val="1"/>
          <c:tx>
            <c:v>No</c:v>
          </c:tx>
          <c:spPr>
            <a:ln w="28575">
              <a:noFill/>
            </a:ln>
          </c:spPr>
          <c:marker>
            <c:symbol val="triangle"/>
            <c:size val="5"/>
            <c:spPr>
              <a:solidFill>
                <a:srgbClr val="993366"/>
              </a:solidFill>
              <a:ln>
                <a:solidFill>
                  <a:srgbClr val="993366"/>
                </a:solidFill>
                <a:prstDash val="solid"/>
              </a:ln>
            </c:spPr>
          </c:marker>
          <c:xVal>
            <c:numRef>
              <c:f>'Strategy Region C20, C21'!$D$41:$D$59</c:f>
              <c:numCache>
                <c:formatCode>0.00</c:formatCode>
                <c:ptCount val="19"/>
                <c:pt idx="0">
                  <c:v>0.25</c:v>
                </c:pt>
                <c:pt idx="1">
                  <c:v>0.3</c:v>
                </c:pt>
                <c:pt idx="2">
                  <c:v>0.3</c:v>
                </c:pt>
                <c:pt idx="3">
                  <c:v>0.35</c:v>
                </c:pt>
                <c:pt idx="4">
                  <c:v>0.35</c:v>
                </c:pt>
                <c:pt idx="5">
                  <c:v>0.35</c:v>
                </c:pt>
                <c:pt idx="6">
                  <c:v>0.4</c:v>
                </c:pt>
                <c:pt idx="7">
                  <c:v>0.4</c:v>
                </c:pt>
                <c:pt idx="8">
                  <c:v>0.4</c:v>
                </c:pt>
                <c:pt idx="9">
                  <c:v>0.4</c:v>
                </c:pt>
                <c:pt idx="10">
                  <c:v>0.4</c:v>
                </c:pt>
                <c:pt idx="11">
                  <c:v>0.45</c:v>
                </c:pt>
                <c:pt idx="12">
                  <c:v>0.45</c:v>
                </c:pt>
                <c:pt idx="13">
                  <c:v>0.45</c:v>
                </c:pt>
                <c:pt idx="14">
                  <c:v>0.45</c:v>
                </c:pt>
                <c:pt idx="15">
                  <c:v>0.45</c:v>
                </c:pt>
              </c:numCache>
            </c:numRef>
          </c:xVal>
          <c:yVal>
            <c:numRef>
              <c:f>'Strategy Region C20, C21'!$E$41:$E$59</c:f>
              <c:numCache>
                <c:formatCode>0.00</c:formatCode>
                <c:ptCount val="19"/>
                <c:pt idx="0">
                  <c:v>0.6</c:v>
                </c:pt>
                <c:pt idx="1">
                  <c:v>0.6</c:v>
                </c:pt>
                <c:pt idx="2">
                  <c:v>0.65</c:v>
                </c:pt>
                <c:pt idx="3">
                  <c:v>0.6</c:v>
                </c:pt>
                <c:pt idx="4">
                  <c:v>0.65</c:v>
                </c:pt>
                <c:pt idx="5">
                  <c:v>0.7</c:v>
                </c:pt>
                <c:pt idx="6">
                  <c:v>0.6</c:v>
                </c:pt>
                <c:pt idx="7">
                  <c:v>0.65</c:v>
                </c:pt>
                <c:pt idx="8">
                  <c:v>0.7</c:v>
                </c:pt>
                <c:pt idx="9">
                  <c:v>0.75</c:v>
                </c:pt>
                <c:pt idx="10">
                  <c:v>0.8</c:v>
                </c:pt>
                <c:pt idx="11">
                  <c:v>0.6</c:v>
                </c:pt>
                <c:pt idx="12">
                  <c:v>0.65</c:v>
                </c:pt>
                <c:pt idx="13">
                  <c:v>0.7</c:v>
                </c:pt>
                <c:pt idx="14">
                  <c:v>0.75</c:v>
                </c:pt>
                <c:pt idx="15">
                  <c:v>0.8</c:v>
                </c:pt>
              </c:numCache>
            </c:numRef>
          </c:yVal>
          <c:smooth val="0"/>
        </c:ser>
        <c:dLbls>
          <c:showLegendKey val="0"/>
          <c:showVal val="0"/>
          <c:showCatName val="0"/>
          <c:showSerName val="0"/>
          <c:showPercent val="0"/>
          <c:showBubbleSize val="0"/>
        </c:dLbls>
        <c:axId val="590008680"/>
        <c:axId val="590006720"/>
      </c:scatterChart>
      <c:valAx>
        <c:axId val="590008680"/>
        <c:scaling>
          <c:orientation val="minMax"/>
          <c:max val="0.45"/>
          <c:min val="0.1"/>
        </c:scaling>
        <c:delete val="0"/>
        <c:axPos val="b"/>
        <c:title>
          <c:tx>
            <c:rich>
              <a:bodyPr/>
              <a:lstStyle/>
              <a:p>
                <a:pPr>
                  <a:defRPr sz="800" b="0"/>
                </a:pPr>
                <a:r>
                  <a:rPr lang="en-US"/>
                  <a:t>Favorable (C20)</a:t>
                </a:r>
              </a:p>
            </c:rich>
          </c:tx>
          <c:layout>
            <c:manualLayout>
              <c:xMode val="edge"/>
              <c:yMode val="edge"/>
              <c:x val="0.39624586062256234"/>
              <c:y val="0.94530485760626293"/>
            </c:manualLayout>
          </c:layout>
          <c:overlay val="0"/>
        </c:title>
        <c:numFmt formatCode="0.00" sourceLinked="0"/>
        <c:majorTickMark val="out"/>
        <c:minorTickMark val="none"/>
        <c:tickLblPos val="nextTo"/>
        <c:txPr>
          <a:bodyPr rot="-5400000" vert="horz"/>
          <a:lstStyle/>
          <a:p>
            <a:pPr>
              <a:defRPr sz="800" b="0"/>
            </a:pPr>
            <a:endParaRPr lang="en-US"/>
          </a:p>
        </c:txPr>
        <c:crossAx val="590006720"/>
        <c:crossesAt val="-1.0000000000000001E+300"/>
        <c:crossBetween val="midCat"/>
        <c:majorUnit val="0.05"/>
      </c:valAx>
      <c:valAx>
        <c:axId val="590006720"/>
        <c:scaling>
          <c:orientation val="minMax"/>
          <c:max val="0.8"/>
          <c:min val="0.55000000000000004"/>
        </c:scaling>
        <c:delete val="0"/>
        <c:axPos val="l"/>
        <c:title>
          <c:tx>
            <c:rich>
              <a:bodyPr/>
              <a:lstStyle/>
              <a:p>
                <a:pPr>
                  <a:defRPr sz="800" b="0"/>
                </a:pPr>
                <a:r>
                  <a:rPr lang="en-US"/>
                  <a:t>(C21)</a:t>
                </a:r>
              </a:p>
            </c:rich>
          </c:tx>
          <c:overlay val="0"/>
        </c:title>
        <c:numFmt formatCode="0.00" sourceLinked="0"/>
        <c:majorTickMark val="out"/>
        <c:minorTickMark val="none"/>
        <c:tickLblPos val="nextTo"/>
        <c:txPr>
          <a:bodyPr/>
          <a:lstStyle/>
          <a:p>
            <a:pPr>
              <a:defRPr sz="800" b="0"/>
            </a:pPr>
            <a:endParaRPr lang="en-US"/>
          </a:p>
        </c:txPr>
        <c:crossAx val="590008680"/>
        <c:crossesAt val="-1.0000000000000001E+300"/>
        <c:crossBetween val="midCat"/>
        <c:majorUnit val="0.05"/>
      </c:valAx>
    </c:plotArea>
    <c:legend>
      <c:legendPos val="r"/>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177800</xdr:colOff>
      <xdr:row>44</xdr:row>
      <xdr:rowOff>185419</xdr:rowOff>
    </xdr:from>
    <xdr:to>
      <xdr:col>1</xdr:col>
      <xdr:colOff>127</xdr:colOff>
      <xdr:row>44</xdr:row>
      <xdr:rowOff>185419</xdr:rowOff>
    </xdr:to>
    <xdr:cxnSp macro="_xll.PtreeEvent_ObjectClick">
      <xdr:nvCxnSpPr>
        <xdr:cNvPr id="230" name="PTObj_DBranchHLine_1_1"/>
        <xdr:cNvCxnSpPr/>
      </xdr:nvCxnSpPr>
      <xdr:spPr bwMode="auto">
        <a:xfrm>
          <a:off x="177800" y="8757919"/>
          <a:ext cx="4051427"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242697</xdr:colOff>
      <xdr:row>52</xdr:row>
      <xdr:rowOff>185419</xdr:rowOff>
    </xdr:from>
    <xdr:to>
      <xdr:col>2</xdr:col>
      <xdr:colOff>127</xdr:colOff>
      <xdr:row>52</xdr:row>
      <xdr:rowOff>185419</xdr:rowOff>
    </xdr:to>
    <xdr:cxnSp macro="_xll.PtreeEvent_ObjectClick">
      <xdr:nvCxnSpPr>
        <xdr:cNvPr id="227" name="PTObj_DBranchHLine_1_3"/>
        <xdr:cNvCxnSpPr/>
      </xdr:nvCxnSpPr>
      <xdr:spPr bwMode="auto">
        <a:xfrm>
          <a:off x="4471797" y="10281919"/>
          <a:ext cx="87185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90297</xdr:colOff>
      <xdr:row>44</xdr:row>
      <xdr:rowOff>180338</xdr:rowOff>
    </xdr:from>
    <xdr:to>
      <xdr:col>1</xdr:col>
      <xdr:colOff>242697</xdr:colOff>
      <xdr:row>52</xdr:row>
      <xdr:rowOff>185419</xdr:rowOff>
    </xdr:to>
    <xdr:cxnSp macro="_xll.PtreeEvent_ObjectClick">
      <xdr:nvCxnSpPr>
        <xdr:cNvPr id="226" name="PTObj_DBranchDLine_1_3"/>
        <xdr:cNvCxnSpPr/>
      </xdr:nvCxnSpPr>
      <xdr:spPr bwMode="auto">
        <a:xfrm>
          <a:off x="4319397" y="8752838"/>
          <a:ext cx="152400" cy="15290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242697</xdr:colOff>
      <xdr:row>32</xdr:row>
      <xdr:rowOff>185420</xdr:rowOff>
    </xdr:from>
    <xdr:to>
      <xdr:col>2</xdr:col>
      <xdr:colOff>127</xdr:colOff>
      <xdr:row>32</xdr:row>
      <xdr:rowOff>185420</xdr:rowOff>
    </xdr:to>
    <xdr:cxnSp macro="_xll.PtreeEvent_ObjectClick">
      <xdr:nvCxnSpPr>
        <xdr:cNvPr id="223" name="PTObj_DBranchHLine_1_2"/>
        <xdr:cNvCxnSpPr/>
      </xdr:nvCxnSpPr>
      <xdr:spPr bwMode="auto">
        <a:xfrm>
          <a:off x="4471797" y="6471920"/>
          <a:ext cx="871855"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90297</xdr:colOff>
      <xdr:row>32</xdr:row>
      <xdr:rowOff>185420</xdr:rowOff>
    </xdr:from>
    <xdr:to>
      <xdr:col>1</xdr:col>
      <xdr:colOff>242697</xdr:colOff>
      <xdr:row>44</xdr:row>
      <xdr:rowOff>180338</xdr:rowOff>
    </xdr:to>
    <xdr:cxnSp macro="_xll.PtreeEvent_ObjectClick">
      <xdr:nvCxnSpPr>
        <xdr:cNvPr id="222" name="PTObj_DBranchDLine_1_2"/>
        <xdr:cNvCxnSpPr/>
      </xdr:nvCxnSpPr>
      <xdr:spPr bwMode="auto">
        <a:xfrm flipV="1">
          <a:off x="4319397" y="6471920"/>
          <a:ext cx="152400" cy="2280918"/>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242697</xdr:colOff>
      <xdr:row>28</xdr:row>
      <xdr:rowOff>185420</xdr:rowOff>
    </xdr:from>
    <xdr:to>
      <xdr:col>3</xdr:col>
      <xdr:colOff>127</xdr:colOff>
      <xdr:row>28</xdr:row>
      <xdr:rowOff>185420</xdr:rowOff>
    </xdr:to>
    <xdr:cxnSp macro="_xll.PtreeEvent_ObjectClick">
      <xdr:nvCxnSpPr>
        <xdr:cNvPr id="219" name="PTObj_DBranchHLine_1_4"/>
        <xdr:cNvCxnSpPr/>
      </xdr:nvCxnSpPr>
      <xdr:spPr bwMode="auto">
        <a:xfrm>
          <a:off x="5586222" y="5709920"/>
          <a:ext cx="116713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90297</xdr:colOff>
      <xdr:row>28</xdr:row>
      <xdr:rowOff>185420</xdr:rowOff>
    </xdr:from>
    <xdr:to>
      <xdr:col>2</xdr:col>
      <xdr:colOff>242697</xdr:colOff>
      <xdr:row>32</xdr:row>
      <xdr:rowOff>180339</xdr:rowOff>
    </xdr:to>
    <xdr:cxnSp macro="_xll.PtreeEvent_ObjectClick">
      <xdr:nvCxnSpPr>
        <xdr:cNvPr id="218" name="PTObj_DBranchDLine_1_4"/>
        <xdr:cNvCxnSpPr/>
      </xdr:nvCxnSpPr>
      <xdr:spPr bwMode="auto">
        <a:xfrm flipV="1">
          <a:off x="5433822" y="5709920"/>
          <a:ext cx="152400" cy="7569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242696</xdr:colOff>
      <xdr:row>30</xdr:row>
      <xdr:rowOff>185420</xdr:rowOff>
    </xdr:from>
    <xdr:to>
      <xdr:col>4</xdr:col>
      <xdr:colOff>127</xdr:colOff>
      <xdr:row>30</xdr:row>
      <xdr:rowOff>185420</xdr:rowOff>
    </xdr:to>
    <xdr:cxnSp macro="_xll.PtreeEvent_ObjectClick">
      <xdr:nvCxnSpPr>
        <xdr:cNvPr id="215" name="PTObj_DBranchHLine_1_7"/>
        <xdr:cNvCxnSpPr/>
      </xdr:nvCxnSpPr>
      <xdr:spPr bwMode="auto">
        <a:xfrm>
          <a:off x="6995921" y="6090920"/>
          <a:ext cx="1738631"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90296</xdr:colOff>
      <xdr:row>28</xdr:row>
      <xdr:rowOff>180340</xdr:rowOff>
    </xdr:from>
    <xdr:to>
      <xdr:col>3</xdr:col>
      <xdr:colOff>242696</xdr:colOff>
      <xdr:row>30</xdr:row>
      <xdr:rowOff>185420</xdr:rowOff>
    </xdr:to>
    <xdr:cxnSp macro="_xll.PtreeEvent_ObjectClick">
      <xdr:nvCxnSpPr>
        <xdr:cNvPr id="214" name="PTObj_DBranchDLine_1_7"/>
        <xdr:cNvCxnSpPr/>
      </xdr:nvCxnSpPr>
      <xdr:spPr bwMode="auto">
        <a:xfrm>
          <a:off x="6843521" y="5704840"/>
          <a:ext cx="152400" cy="38608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242696</xdr:colOff>
      <xdr:row>24</xdr:row>
      <xdr:rowOff>185420</xdr:rowOff>
    </xdr:from>
    <xdr:to>
      <xdr:col>4</xdr:col>
      <xdr:colOff>127</xdr:colOff>
      <xdr:row>24</xdr:row>
      <xdr:rowOff>185420</xdr:rowOff>
    </xdr:to>
    <xdr:cxnSp macro="_xll.PtreeEvent_ObjectClick">
      <xdr:nvCxnSpPr>
        <xdr:cNvPr id="211" name="PTObj_DBranchHLine_1_6"/>
        <xdr:cNvCxnSpPr/>
      </xdr:nvCxnSpPr>
      <xdr:spPr bwMode="auto">
        <a:xfrm>
          <a:off x="6995921" y="4947920"/>
          <a:ext cx="1738631"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90296</xdr:colOff>
      <xdr:row>24</xdr:row>
      <xdr:rowOff>185420</xdr:rowOff>
    </xdr:from>
    <xdr:to>
      <xdr:col>3</xdr:col>
      <xdr:colOff>242696</xdr:colOff>
      <xdr:row>28</xdr:row>
      <xdr:rowOff>180340</xdr:rowOff>
    </xdr:to>
    <xdr:cxnSp macro="_xll.PtreeEvent_ObjectClick">
      <xdr:nvCxnSpPr>
        <xdr:cNvPr id="210" name="PTObj_DBranchDLine_1_6"/>
        <xdr:cNvCxnSpPr/>
      </xdr:nvCxnSpPr>
      <xdr:spPr bwMode="auto">
        <a:xfrm flipV="1">
          <a:off x="6843521" y="4947920"/>
          <a:ext cx="152400" cy="75692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242697</xdr:colOff>
      <xdr:row>40</xdr:row>
      <xdr:rowOff>185419</xdr:rowOff>
    </xdr:from>
    <xdr:to>
      <xdr:col>3</xdr:col>
      <xdr:colOff>127</xdr:colOff>
      <xdr:row>40</xdr:row>
      <xdr:rowOff>185419</xdr:rowOff>
    </xdr:to>
    <xdr:cxnSp macro="_xll.PtreeEvent_ObjectClick">
      <xdr:nvCxnSpPr>
        <xdr:cNvPr id="207" name="PTObj_DBranchHLine_1_5"/>
        <xdr:cNvCxnSpPr/>
      </xdr:nvCxnSpPr>
      <xdr:spPr bwMode="auto">
        <a:xfrm>
          <a:off x="5586222" y="7995919"/>
          <a:ext cx="116713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90297</xdr:colOff>
      <xdr:row>32</xdr:row>
      <xdr:rowOff>180339</xdr:rowOff>
    </xdr:from>
    <xdr:to>
      <xdr:col>2</xdr:col>
      <xdr:colOff>242697</xdr:colOff>
      <xdr:row>40</xdr:row>
      <xdr:rowOff>185419</xdr:rowOff>
    </xdr:to>
    <xdr:cxnSp macro="_xll.PtreeEvent_ObjectClick">
      <xdr:nvCxnSpPr>
        <xdr:cNvPr id="206" name="PTObj_DBranchDLine_1_5"/>
        <xdr:cNvCxnSpPr/>
      </xdr:nvCxnSpPr>
      <xdr:spPr bwMode="auto">
        <a:xfrm>
          <a:off x="5433822" y="6466839"/>
          <a:ext cx="152400" cy="152908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242696</xdr:colOff>
      <xdr:row>42</xdr:row>
      <xdr:rowOff>185419</xdr:rowOff>
    </xdr:from>
    <xdr:to>
      <xdr:col>4</xdr:col>
      <xdr:colOff>127</xdr:colOff>
      <xdr:row>42</xdr:row>
      <xdr:rowOff>185419</xdr:rowOff>
    </xdr:to>
    <xdr:cxnSp macro="_xll.PtreeEvent_ObjectClick">
      <xdr:nvCxnSpPr>
        <xdr:cNvPr id="203" name="PTObj_DBranchHLine_1_11"/>
        <xdr:cNvCxnSpPr/>
      </xdr:nvCxnSpPr>
      <xdr:spPr bwMode="auto">
        <a:xfrm>
          <a:off x="6995921" y="8376919"/>
          <a:ext cx="1738631"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90296</xdr:colOff>
      <xdr:row>40</xdr:row>
      <xdr:rowOff>180338</xdr:rowOff>
    </xdr:from>
    <xdr:to>
      <xdr:col>3</xdr:col>
      <xdr:colOff>242696</xdr:colOff>
      <xdr:row>42</xdr:row>
      <xdr:rowOff>185419</xdr:rowOff>
    </xdr:to>
    <xdr:cxnSp macro="_xll.PtreeEvent_ObjectClick">
      <xdr:nvCxnSpPr>
        <xdr:cNvPr id="202" name="PTObj_DBranchDLine_1_11"/>
        <xdr:cNvCxnSpPr/>
      </xdr:nvCxnSpPr>
      <xdr:spPr bwMode="auto">
        <a:xfrm>
          <a:off x="6843521" y="7990838"/>
          <a:ext cx="152400" cy="3860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242696</xdr:colOff>
      <xdr:row>36</xdr:row>
      <xdr:rowOff>185419</xdr:rowOff>
    </xdr:from>
    <xdr:to>
      <xdr:col>4</xdr:col>
      <xdr:colOff>127</xdr:colOff>
      <xdr:row>36</xdr:row>
      <xdr:rowOff>185419</xdr:rowOff>
    </xdr:to>
    <xdr:cxnSp macro="_xll.PtreeEvent_ObjectClick">
      <xdr:nvCxnSpPr>
        <xdr:cNvPr id="199" name="PTObj_DBranchHLine_1_10"/>
        <xdr:cNvCxnSpPr/>
      </xdr:nvCxnSpPr>
      <xdr:spPr bwMode="auto">
        <a:xfrm>
          <a:off x="6995921" y="7233919"/>
          <a:ext cx="1738631"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90296</xdr:colOff>
      <xdr:row>36</xdr:row>
      <xdr:rowOff>185419</xdr:rowOff>
    </xdr:from>
    <xdr:to>
      <xdr:col>3</xdr:col>
      <xdr:colOff>242696</xdr:colOff>
      <xdr:row>40</xdr:row>
      <xdr:rowOff>180338</xdr:rowOff>
    </xdr:to>
    <xdr:cxnSp macro="_xll.PtreeEvent_ObjectClick">
      <xdr:nvCxnSpPr>
        <xdr:cNvPr id="198" name="PTObj_DBranchDLine_1_10"/>
        <xdr:cNvCxnSpPr/>
      </xdr:nvCxnSpPr>
      <xdr:spPr bwMode="auto">
        <a:xfrm flipV="1">
          <a:off x="6843521" y="7233919"/>
          <a:ext cx="152400" cy="7569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242697</xdr:colOff>
      <xdr:row>54</xdr:row>
      <xdr:rowOff>185419</xdr:rowOff>
    </xdr:from>
    <xdr:to>
      <xdr:col>3</xdr:col>
      <xdr:colOff>127</xdr:colOff>
      <xdr:row>54</xdr:row>
      <xdr:rowOff>185419</xdr:rowOff>
    </xdr:to>
    <xdr:cxnSp macro="_xll.PtreeEvent_ObjectClick">
      <xdr:nvCxnSpPr>
        <xdr:cNvPr id="191" name="PTObj_DBranchHLine_1_15"/>
        <xdr:cNvCxnSpPr/>
      </xdr:nvCxnSpPr>
      <xdr:spPr bwMode="auto">
        <a:xfrm>
          <a:off x="5586222" y="10662919"/>
          <a:ext cx="116713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90297</xdr:colOff>
      <xdr:row>52</xdr:row>
      <xdr:rowOff>180338</xdr:rowOff>
    </xdr:from>
    <xdr:to>
      <xdr:col>2</xdr:col>
      <xdr:colOff>242697</xdr:colOff>
      <xdr:row>54</xdr:row>
      <xdr:rowOff>185419</xdr:rowOff>
    </xdr:to>
    <xdr:cxnSp macro="_xll.PtreeEvent_ObjectClick">
      <xdr:nvCxnSpPr>
        <xdr:cNvPr id="190" name="PTObj_DBranchDLine_1_15"/>
        <xdr:cNvCxnSpPr/>
      </xdr:nvCxnSpPr>
      <xdr:spPr bwMode="auto">
        <a:xfrm>
          <a:off x="5433822" y="10276838"/>
          <a:ext cx="152400" cy="38608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242697</xdr:colOff>
      <xdr:row>48</xdr:row>
      <xdr:rowOff>185419</xdr:rowOff>
    </xdr:from>
    <xdr:to>
      <xdr:col>3</xdr:col>
      <xdr:colOff>127</xdr:colOff>
      <xdr:row>48</xdr:row>
      <xdr:rowOff>185419</xdr:rowOff>
    </xdr:to>
    <xdr:cxnSp macro="_xll.PtreeEvent_ObjectClick">
      <xdr:nvCxnSpPr>
        <xdr:cNvPr id="187" name="PTObj_DBranchHLine_1_14"/>
        <xdr:cNvCxnSpPr/>
      </xdr:nvCxnSpPr>
      <xdr:spPr bwMode="auto">
        <a:xfrm>
          <a:off x="5586222" y="9519919"/>
          <a:ext cx="116713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90297</xdr:colOff>
      <xdr:row>48</xdr:row>
      <xdr:rowOff>185419</xdr:rowOff>
    </xdr:from>
    <xdr:to>
      <xdr:col>2</xdr:col>
      <xdr:colOff>242697</xdr:colOff>
      <xdr:row>52</xdr:row>
      <xdr:rowOff>180338</xdr:rowOff>
    </xdr:to>
    <xdr:cxnSp macro="_xll.PtreeEvent_ObjectClick">
      <xdr:nvCxnSpPr>
        <xdr:cNvPr id="186" name="PTObj_DBranchDLine_1_14"/>
        <xdr:cNvCxnSpPr/>
      </xdr:nvCxnSpPr>
      <xdr:spPr bwMode="auto">
        <a:xfrm flipV="1">
          <a:off x="5433822" y="9519919"/>
          <a:ext cx="152400" cy="75691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50</xdr:row>
      <xdr:rowOff>185419</xdr:rowOff>
    </xdr:from>
    <xdr:to>
      <xdr:col>4</xdr:col>
      <xdr:colOff>127</xdr:colOff>
      <xdr:row>50</xdr:row>
      <xdr:rowOff>185419</xdr:rowOff>
    </xdr:to>
    <xdr:cxnSp macro="_xll.PtreeEvent_ObjectClick">
      <xdr:nvCxnSpPr>
        <xdr:cNvPr id="179" name="PTObj_DBranchHLine_1_17"/>
        <xdr:cNvCxnSpPr/>
      </xdr:nvCxnSpPr>
      <xdr:spPr bwMode="auto">
        <a:xfrm>
          <a:off x="6981634" y="9900919"/>
          <a:ext cx="17529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48</xdr:row>
      <xdr:rowOff>153351</xdr:rowOff>
    </xdr:from>
    <xdr:to>
      <xdr:col>3</xdr:col>
      <xdr:colOff>228409</xdr:colOff>
      <xdr:row>50</xdr:row>
      <xdr:rowOff>185419</xdr:rowOff>
    </xdr:to>
    <xdr:cxnSp macro="_xll.PtreeEvent_ObjectClick">
      <xdr:nvCxnSpPr>
        <xdr:cNvPr id="178" name="PTObj_DBranchDLine_1_17"/>
        <xdr:cNvCxnSpPr/>
      </xdr:nvCxnSpPr>
      <xdr:spPr bwMode="auto">
        <a:xfrm>
          <a:off x="6829234" y="9487851"/>
          <a:ext cx="152400" cy="413068"/>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228409</xdr:colOff>
      <xdr:row>46</xdr:row>
      <xdr:rowOff>185419</xdr:rowOff>
    </xdr:from>
    <xdr:to>
      <xdr:col>4</xdr:col>
      <xdr:colOff>127</xdr:colOff>
      <xdr:row>46</xdr:row>
      <xdr:rowOff>185419</xdr:rowOff>
    </xdr:to>
    <xdr:cxnSp macro="_xll.PtreeEvent_ObjectClick">
      <xdr:nvCxnSpPr>
        <xdr:cNvPr id="175" name="PTObj_DBranchHLine_1_16"/>
        <xdr:cNvCxnSpPr/>
      </xdr:nvCxnSpPr>
      <xdr:spPr bwMode="auto">
        <a:xfrm>
          <a:off x="6981634" y="9138919"/>
          <a:ext cx="17529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76009</xdr:colOff>
      <xdr:row>46</xdr:row>
      <xdr:rowOff>185419</xdr:rowOff>
    </xdr:from>
    <xdr:to>
      <xdr:col>3</xdr:col>
      <xdr:colOff>228409</xdr:colOff>
      <xdr:row>48</xdr:row>
      <xdr:rowOff>153351</xdr:rowOff>
    </xdr:to>
    <xdr:cxnSp macro="_xll.PtreeEvent_ObjectClick">
      <xdr:nvCxnSpPr>
        <xdr:cNvPr id="174" name="PTObj_DBranchDLine_1_16"/>
        <xdr:cNvCxnSpPr/>
      </xdr:nvCxnSpPr>
      <xdr:spPr bwMode="auto">
        <a:xfrm flipV="1">
          <a:off x="6829234" y="9138919"/>
          <a:ext cx="152400" cy="348932"/>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228409</xdr:colOff>
      <xdr:row>38</xdr:row>
      <xdr:rowOff>156845</xdr:rowOff>
    </xdr:from>
    <xdr:to>
      <xdr:col>5</xdr:col>
      <xdr:colOff>127</xdr:colOff>
      <xdr:row>38</xdr:row>
      <xdr:rowOff>156845</xdr:rowOff>
    </xdr:to>
    <xdr:cxnSp macro="_xll.PtreeEvent_ObjectClick">
      <xdr:nvCxnSpPr>
        <xdr:cNvPr id="123" name="PTObj_DBranchHLine_1_13"/>
        <xdr:cNvCxnSpPr/>
      </xdr:nvCxnSpPr>
      <xdr:spPr bwMode="auto">
        <a:xfrm>
          <a:off x="8553259" y="6224270"/>
          <a:ext cx="8861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76009</xdr:colOff>
      <xdr:row>36</xdr:row>
      <xdr:rowOff>151764</xdr:rowOff>
    </xdr:from>
    <xdr:to>
      <xdr:col>4</xdr:col>
      <xdr:colOff>228409</xdr:colOff>
      <xdr:row>38</xdr:row>
      <xdr:rowOff>156845</xdr:rowOff>
    </xdr:to>
    <xdr:cxnSp macro="_xll.PtreeEvent_ObjectClick">
      <xdr:nvCxnSpPr>
        <xdr:cNvPr id="122" name="PTObj_DBranchDLine_1_13"/>
        <xdr:cNvCxnSpPr/>
      </xdr:nvCxnSpPr>
      <xdr:spPr bwMode="auto">
        <a:xfrm>
          <a:off x="8400859" y="58953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228409</xdr:colOff>
      <xdr:row>34</xdr:row>
      <xdr:rowOff>156845</xdr:rowOff>
    </xdr:from>
    <xdr:to>
      <xdr:col>5</xdr:col>
      <xdr:colOff>127</xdr:colOff>
      <xdr:row>34</xdr:row>
      <xdr:rowOff>156845</xdr:rowOff>
    </xdr:to>
    <xdr:cxnSp macro="_xll.PtreeEvent_ObjectClick">
      <xdr:nvCxnSpPr>
        <xdr:cNvPr id="120" name="PTObj_DBranchHLine_1_12"/>
        <xdr:cNvCxnSpPr/>
      </xdr:nvCxnSpPr>
      <xdr:spPr bwMode="auto">
        <a:xfrm>
          <a:off x="8553259" y="5576570"/>
          <a:ext cx="8861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76009</xdr:colOff>
      <xdr:row>34</xdr:row>
      <xdr:rowOff>156845</xdr:rowOff>
    </xdr:from>
    <xdr:to>
      <xdr:col>4</xdr:col>
      <xdr:colOff>228409</xdr:colOff>
      <xdr:row>36</xdr:row>
      <xdr:rowOff>151764</xdr:rowOff>
    </xdr:to>
    <xdr:cxnSp macro="_xll.PtreeEvent_ObjectClick">
      <xdr:nvCxnSpPr>
        <xdr:cNvPr id="119" name="PTObj_DBranchDLine_1_12"/>
        <xdr:cNvCxnSpPr/>
      </xdr:nvCxnSpPr>
      <xdr:spPr bwMode="auto">
        <a:xfrm flipV="1">
          <a:off x="8400859" y="557657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228409</xdr:colOff>
      <xdr:row>26</xdr:row>
      <xdr:rowOff>156845</xdr:rowOff>
    </xdr:from>
    <xdr:to>
      <xdr:col>5</xdr:col>
      <xdr:colOff>127</xdr:colOff>
      <xdr:row>26</xdr:row>
      <xdr:rowOff>156845</xdr:rowOff>
    </xdr:to>
    <xdr:cxnSp macro="_xll.PtreeEvent_ObjectClick">
      <xdr:nvCxnSpPr>
        <xdr:cNvPr id="111" name="PTObj_DBranchHLine_1_9"/>
        <xdr:cNvCxnSpPr/>
      </xdr:nvCxnSpPr>
      <xdr:spPr bwMode="auto">
        <a:xfrm>
          <a:off x="8553259" y="4281170"/>
          <a:ext cx="8861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76009</xdr:colOff>
      <xdr:row>24</xdr:row>
      <xdr:rowOff>151764</xdr:rowOff>
    </xdr:from>
    <xdr:to>
      <xdr:col>4</xdr:col>
      <xdr:colOff>228409</xdr:colOff>
      <xdr:row>26</xdr:row>
      <xdr:rowOff>156845</xdr:rowOff>
    </xdr:to>
    <xdr:cxnSp macro="_xll.PtreeEvent_ObjectClick">
      <xdr:nvCxnSpPr>
        <xdr:cNvPr id="110" name="PTObj_DBranchDLine_1_9"/>
        <xdr:cNvCxnSpPr/>
      </xdr:nvCxnSpPr>
      <xdr:spPr bwMode="auto">
        <a:xfrm>
          <a:off x="8400859" y="39522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228409</xdr:colOff>
      <xdr:row>22</xdr:row>
      <xdr:rowOff>156845</xdr:rowOff>
    </xdr:from>
    <xdr:to>
      <xdr:col>5</xdr:col>
      <xdr:colOff>127</xdr:colOff>
      <xdr:row>22</xdr:row>
      <xdr:rowOff>156845</xdr:rowOff>
    </xdr:to>
    <xdr:cxnSp macro="_xll.PtreeEvent_ObjectClick">
      <xdr:nvCxnSpPr>
        <xdr:cNvPr id="108" name="PTObj_DBranchHLine_1_8"/>
        <xdr:cNvCxnSpPr/>
      </xdr:nvCxnSpPr>
      <xdr:spPr bwMode="auto">
        <a:xfrm>
          <a:off x="8553259" y="3633470"/>
          <a:ext cx="886143"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76009</xdr:colOff>
      <xdr:row>22</xdr:row>
      <xdr:rowOff>156845</xdr:rowOff>
    </xdr:from>
    <xdr:to>
      <xdr:col>4</xdr:col>
      <xdr:colOff>228409</xdr:colOff>
      <xdr:row>24</xdr:row>
      <xdr:rowOff>151764</xdr:rowOff>
    </xdr:to>
    <xdr:cxnSp macro="_xll.PtreeEvent_ObjectClick">
      <xdr:nvCxnSpPr>
        <xdr:cNvPr id="107" name="PTObj_DBranchDLine_1_8"/>
        <xdr:cNvCxnSpPr/>
      </xdr:nvCxnSpPr>
      <xdr:spPr bwMode="auto">
        <a:xfrm flipV="1">
          <a:off x="8400859" y="363347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editAs="oneCell">
    <xdr:from>
      <xdr:col>5</xdr:col>
      <xdr:colOff>127</xdr:colOff>
      <xdr:row>22</xdr:row>
      <xdr:rowOff>75882</xdr:rowOff>
    </xdr:from>
    <xdr:to>
      <xdr:col>5</xdr:col>
      <xdr:colOff>162052</xdr:colOff>
      <xdr:row>23</xdr:row>
      <xdr:rowOff>50482</xdr:rowOff>
    </xdr:to>
    <xdr:sp macro="_xll.PtreeEvent_ObjectClick" textlink="">
      <xdr:nvSpPr>
        <xdr:cNvPr id="77" name="PTObj_DNode_1_8"/>
        <xdr:cNvSpPr/>
      </xdr:nvSpPr>
      <xdr:spPr bwMode="auto">
        <a:xfrm rot="-5400000">
          <a:off x="9344152" y="35525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5</xdr:col>
      <xdr:colOff>127</xdr:colOff>
      <xdr:row>26</xdr:row>
      <xdr:rowOff>75882</xdr:rowOff>
    </xdr:from>
    <xdr:to>
      <xdr:col>5</xdr:col>
      <xdr:colOff>162052</xdr:colOff>
      <xdr:row>27</xdr:row>
      <xdr:rowOff>50482</xdr:rowOff>
    </xdr:to>
    <xdr:sp macro="_xll.PtreeEvent_ObjectClick" textlink="">
      <xdr:nvSpPr>
        <xdr:cNvPr id="78" name="PTObj_DNode_1_9"/>
        <xdr:cNvSpPr/>
      </xdr:nvSpPr>
      <xdr:spPr bwMode="auto">
        <a:xfrm rot="-5400000">
          <a:off x="9344152" y="42002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5</xdr:col>
      <xdr:colOff>127</xdr:colOff>
      <xdr:row>34</xdr:row>
      <xdr:rowOff>75882</xdr:rowOff>
    </xdr:from>
    <xdr:to>
      <xdr:col>5</xdr:col>
      <xdr:colOff>162052</xdr:colOff>
      <xdr:row>35</xdr:row>
      <xdr:rowOff>50482</xdr:rowOff>
    </xdr:to>
    <xdr:sp macro="_xll.PtreeEvent_ObjectClick" textlink="">
      <xdr:nvSpPr>
        <xdr:cNvPr id="81" name="PTObj_DNode_1_12"/>
        <xdr:cNvSpPr/>
      </xdr:nvSpPr>
      <xdr:spPr bwMode="auto">
        <a:xfrm rot="-5400000">
          <a:off x="9344152" y="54956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5</xdr:col>
      <xdr:colOff>127</xdr:colOff>
      <xdr:row>38</xdr:row>
      <xdr:rowOff>75882</xdr:rowOff>
    </xdr:from>
    <xdr:to>
      <xdr:col>5</xdr:col>
      <xdr:colOff>162052</xdr:colOff>
      <xdr:row>39</xdr:row>
      <xdr:rowOff>50482</xdr:rowOff>
    </xdr:to>
    <xdr:sp macro="_xll.PtreeEvent_ObjectClick" textlink="">
      <xdr:nvSpPr>
        <xdr:cNvPr id="82" name="PTObj_DNode_1_13"/>
        <xdr:cNvSpPr/>
      </xdr:nvSpPr>
      <xdr:spPr bwMode="auto">
        <a:xfrm rot="-5400000">
          <a:off x="9344152" y="61433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4</xdr:col>
      <xdr:colOff>257003</xdr:colOff>
      <xdr:row>22</xdr:row>
      <xdr:rowOff>56923</xdr:rowOff>
    </xdr:from>
    <xdr:ext cx="215605" cy="199843"/>
    <xdr:sp macro="_xll.PtreeEvent_ObjectClick" textlink="">
      <xdr:nvSpPr>
        <xdr:cNvPr id="109" name="PTObj_DBranchName_1_8"/>
        <xdr:cNvSpPr txBox="1"/>
      </xdr:nvSpPr>
      <xdr:spPr>
        <a:xfrm>
          <a:off x="8610428" y="4438423"/>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4</xdr:col>
      <xdr:colOff>257160</xdr:colOff>
      <xdr:row>26</xdr:row>
      <xdr:rowOff>57797</xdr:rowOff>
    </xdr:from>
    <xdr:ext cx="194451" cy="198096"/>
    <xdr:sp macro="_xll.PtreeEvent_ObjectClick" textlink="">
      <xdr:nvSpPr>
        <xdr:cNvPr id="112" name="PTObj_DBranchName_1_9"/>
        <xdr:cNvSpPr txBox="1"/>
      </xdr:nvSpPr>
      <xdr:spPr>
        <a:xfrm>
          <a:off x="8610585" y="5201297"/>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4</xdr:col>
      <xdr:colOff>257003</xdr:colOff>
      <xdr:row>34</xdr:row>
      <xdr:rowOff>56923</xdr:rowOff>
    </xdr:from>
    <xdr:ext cx="215605" cy="199843"/>
    <xdr:sp macro="_xll.PtreeEvent_ObjectClick" textlink="">
      <xdr:nvSpPr>
        <xdr:cNvPr id="121" name="PTObj_DBranchName_1_12"/>
        <xdr:cNvSpPr txBox="1"/>
      </xdr:nvSpPr>
      <xdr:spPr>
        <a:xfrm>
          <a:off x="8610428" y="6724423"/>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4</xdr:col>
      <xdr:colOff>257160</xdr:colOff>
      <xdr:row>38</xdr:row>
      <xdr:rowOff>57797</xdr:rowOff>
    </xdr:from>
    <xdr:ext cx="194451" cy="198096"/>
    <xdr:sp macro="_xll.PtreeEvent_ObjectClick" textlink="">
      <xdr:nvSpPr>
        <xdr:cNvPr id="124" name="PTObj_DBranchName_1_13"/>
        <xdr:cNvSpPr txBox="1"/>
      </xdr:nvSpPr>
      <xdr:spPr>
        <a:xfrm>
          <a:off x="8610585" y="7487297"/>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twoCellAnchor>
    <xdr:from>
      <xdr:col>0</xdr:col>
      <xdr:colOff>361951</xdr:colOff>
      <xdr:row>22</xdr:row>
      <xdr:rowOff>133351</xdr:rowOff>
    </xdr:from>
    <xdr:to>
      <xdr:col>0</xdr:col>
      <xdr:colOff>3867151</xdr:colOff>
      <xdr:row>30</xdr:row>
      <xdr:rowOff>180975</xdr:rowOff>
    </xdr:to>
    <xdr:sp macro="" textlink="">
      <xdr:nvSpPr>
        <xdr:cNvPr id="137" name="TextBox 136"/>
        <xdr:cNvSpPr txBox="1"/>
      </xdr:nvSpPr>
      <xdr:spPr>
        <a:xfrm>
          <a:off x="361951" y="4324351"/>
          <a:ext cx="3505200" cy="15716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To maximize its expected profit, the bank should investigate the customer's credit record.  If the review yields a favorable recommendation, the bank should approve the customer's loan application.  If the review yields an unfavorable recommendation, the bank should not approve the customer's loan application. The EMV from this strategy is $5260.</a:t>
          </a:r>
        </a:p>
      </xdr:txBody>
    </xdr:sp>
    <xdr:clientData/>
  </xdr:twoCellAnchor>
  <xdr:twoCellAnchor editAs="oneCell">
    <xdr:from>
      <xdr:col>4</xdr:col>
      <xdr:colOff>127</xdr:colOff>
      <xdr:row>46</xdr:row>
      <xdr:rowOff>90169</xdr:rowOff>
    </xdr:from>
    <xdr:to>
      <xdr:col>4</xdr:col>
      <xdr:colOff>190627</xdr:colOff>
      <xdr:row>47</xdr:row>
      <xdr:rowOff>90169</xdr:rowOff>
    </xdr:to>
    <xdr:sp macro="_xll.PtreeEvent_ObjectClick" textlink="">
      <xdr:nvSpPr>
        <xdr:cNvPr id="173" name="PTObj_DNode_1_16"/>
        <xdr:cNvSpPr/>
      </xdr:nvSpPr>
      <xdr:spPr bwMode="auto">
        <a:xfrm rot="-5400000">
          <a:off x="8734552" y="9043669"/>
          <a:ext cx="190500" cy="190500"/>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257003</xdr:colOff>
      <xdr:row>46</xdr:row>
      <xdr:rowOff>85498</xdr:rowOff>
    </xdr:from>
    <xdr:ext cx="215605" cy="199843"/>
    <xdr:sp macro="_xll.PtreeEvent_ObjectClick" textlink="">
      <xdr:nvSpPr>
        <xdr:cNvPr id="176" name="PTObj_DBranchName_1_16"/>
        <xdr:cNvSpPr txBox="1"/>
      </xdr:nvSpPr>
      <xdr:spPr>
        <a:xfrm>
          <a:off x="6895928" y="9038998"/>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4</xdr:col>
      <xdr:colOff>127</xdr:colOff>
      <xdr:row>50</xdr:row>
      <xdr:rowOff>90169</xdr:rowOff>
    </xdr:from>
    <xdr:to>
      <xdr:col>4</xdr:col>
      <xdr:colOff>190627</xdr:colOff>
      <xdr:row>51</xdr:row>
      <xdr:rowOff>90169</xdr:rowOff>
    </xdr:to>
    <xdr:sp macro="_xll.PtreeEvent_ObjectClick" textlink="">
      <xdr:nvSpPr>
        <xdr:cNvPr id="177" name="PTObj_DNode_1_17"/>
        <xdr:cNvSpPr/>
      </xdr:nvSpPr>
      <xdr:spPr bwMode="auto">
        <a:xfrm rot="-5400000">
          <a:off x="8734552" y="9805669"/>
          <a:ext cx="190500" cy="190500"/>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257160</xdr:colOff>
      <xdr:row>50</xdr:row>
      <xdr:rowOff>86372</xdr:rowOff>
    </xdr:from>
    <xdr:ext cx="194451" cy="198096"/>
    <xdr:sp macro="_xll.PtreeEvent_ObjectClick" textlink="">
      <xdr:nvSpPr>
        <xdr:cNvPr id="180" name="PTObj_DBranchName_1_17"/>
        <xdr:cNvSpPr txBox="1"/>
      </xdr:nvSpPr>
      <xdr:spPr>
        <a:xfrm>
          <a:off x="6896085" y="9801872"/>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3</xdr:col>
      <xdr:colOff>127</xdr:colOff>
      <xdr:row>48</xdr:row>
      <xdr:rowOff>90169</xdr:rowOff>
    </xdr:from>
    <xdr:to>
      <xdr:col>3</xdr:col>
      <xdr:colOff>190627</xdr:colOff>
      <xdr:row>49</xdr:row>
      <xdr:rowOff>90169</xdr:rowOff>
    </xdr:to>
    <xdr:sp macro="_xll.PtreeEvent_ObjectClick" textlink="">
      <xdr:nvSpPr>
        <xdr:cNvPr id="185" name="PTObj_DNode_1_14"/>
        <xdr:cNvSpPr/>
      </xdr:nvSpPr>
      <xdr:spPr bwMode="auto">
        <a:xfrm>
          <a:off x="6753352" y="9424669"/>
          <a:ext cx="190500" cy="190500"/>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2</xdr:col>
      <xdr:colOff>271291</xdr:colOff>
      <xdr:row>48</xdr:row>
      <xdr:rowOff>85498</xdr:rowOff>
    </xdr:from>
    <xdr:ext cx="215605" cy="199843"/>
    <xdr:sp macro="_xll.PtreeEvent_ObjectClick" textlink="">
      <xdr:nvSpPr>
        <xdr:cNvPr id="188" name="PTObj_DBranchName_1_14"/>
        <xdr:cNvSpPr txBox="1"/>
      </xdr:nvSpPr>
      <xdr:spPr>
        <a:xfrm>
          <a:off x="5700541" y="9419998"/>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3</xdr:col>
      <xdr:colOff>127</xdr:colOff>
      <xdr:row>54</xdr:row>
      <xdr:rowOff>90169</xdr:rowOff>
    </xdr:from>
    <xdr:to>
      <xdr:col>3</xdr:col>
      <xdr:colOff>190627</xdr:colOff>
      <xdr:row>55</xdr:row>
      <xdr:rowOff>90169</xdr:rowOff>
    </xdr:to>
    <xdr:sp macro="_xll.PtreeEvent_ObjectClick" textlink="">
      <xdr:nvSpPr>
        <xdr:cNvPr id="189" name="PTObj_DNode_1_15"/>
        <xdr:cNvSpPr/>
      </xdr:nvSpPr>
      <xdr:spPr bwMode="auto">
        <a:xfrm rot="-5400000">
          <a:off x="6753352" y="10567669"/>
          <a:ext cx="190500" cy="190500"/>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2</xdr:col>
      <xdr:colOff>271448</xdr:colOff>
      <xdr:row>54</xdr:row>
      <xdr:rowOff>86372</xdr:rowOff>
    </xdr:from>
    <xdr:ext cx="194451" cy="198096"/>
    <xdr:sp macro="_xll.PtreeEvent_ObjectClick" textlink="">
      <xdr:nvSpPr>
        <xdr:cNvPr id="192" name="PTObj_DBranchName_1_15"/>
        <xdr:cNvSpPr txBox="1"/>
      </xdr:nvSpPr>
      <xdr:spPr>
        <a:xfrm>
          <a:off x="5700698" y="10563872"/>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4</xdr:col>
      <xdr:colOff>127</xdr:colOff>
      <xdr:row>36</xdr:row>
      <xdr:rowOff>90169</xdr:rowOff>
    </xdr:from>
    <xdr:to>
      <xdr:col>4</xdr:col>
      <xdr:colOff>190627</xdr:colOff>
      <xdr:row>37</xdr:row>
      <xdr:rowOff>90169</xdr:rowOff>
    </xdr:to>
    <xdr:sp macro="_xll.PtreeEvent_ObjectClick" textlink="">
      <xdr:nvSpPr>
        <xdr:cNvPr id="197" name="PTObj_DNode_1_10"/>
        <xdr:cNvSpPr/>
      </xdr:nvSpPr>
      <xdr:spPr bwMode="auto">
        <a:xfrm>
          <a:off x="8734552" y="7138669"/>
          <a:ext cx="190500" cy="190500"/>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271290</xdr:colOff>
      <xdr:row>36</xdr:row>
      <xdr:rowOff>85498</xdr:rowOff>
    </xdr:from>
    <xdr:ext cx="215605" cy="199843"/>
    <xdr:sp macro="_xll.PtreeEvent_ObjectClick" textlink="">
      <xdr:nvSpPr>
        <xdr:cNvPr id="200" name="PTObj_DBranchName_1_10"/>
        <xdr:cNvSpPr txBox="1"/>
      </xdr:nvSpPr>
      <xdr:spPr>
        <a:xfrm>
          <a:off x="6910215" y="7133998"/>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4</xdr:col>
      <xdr:colOff>127</xdr:colOff>
      <xdr:row>42</xdr:row>
      <xdr:rowOff>90169</xdr:rowOff>
    </xdr:from>
    <xdr:to>
      <xdr:col>4</xdr:col>
      <xdr:colOff>190627</xdr:colOff>
      <xdr:row>43</xdr:row>
      <xdr:rowOff>90169</xdr:rowOff>
    </xdr:to>
    <xdr:sp macro="_xll.PtreeEvent_ObjectClick" textlink="">
      <xdr:nvSpPr>
        <xdr:cNvPr id="201" name="PTObj_DNode_1_11"/>
        <xdr:cNvSpPr/>
      </xdr:nvSpPr>
      <xdr:spPr bwMode="auto">
        <a:xfrm rot="-5400000">
          <a:off x="8734552" y="8281669"/>
          <a:ext cx="190500" cy="190500"/>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271447</xdr:colOff>
      <xdr:row>42</xdr:row>
      <xdr:rowOff>86372</xdr:rowOff>
    </xdr:from>
    <xdr:ext cx="194451" cy="198096"/>
    <xdr:sp macro="_xll.PtreeEvent_ObjectClick" textlink="">
      <xdr:nvSpPr>
        <xdr:cNvPr id="204" name="PTObj_DBranchName_1_11"/>
        <xdr:cNvSpPr txBox="1"/>
      </xdr:nvSpPr>
      <xdr:spPr>
        <a:xfrm>
          <a:off x="6910372" y="8277872"/>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3</xdr:col>
      <xdr:colOff>127</xdr:colOff>
      <xdr:row>40</xdr:row>
      <xdr:rowOff>90169</xdr:rowOff>
    </xdr:from>
    <xdr:to>
      <xdr:col>3</xdr:col>
      <xdr:colOff>190627</xdr:colOff>
      <xdr:row>41</xdr:row>
      <xdr:rowOff>90169</xdr:rowOff>
    </xdr:to>
    <xdr:sp macro="_xll.PtreeEvent_ObjectClick" textlink="">
      <xdr:nvSpPr>
        <xdr:cNvPr id="205" name="PTObj_DNode_1_5"/>
        <xdr:cNvSpPr/>
      </xdr:nvSpPr>
      <xdr:spPr bwMode="auto">
        <a:xfrm>
          <a:off x="6753352" y="7900669"/>
          <a:ext cx="190500" cy="190500"/>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2</xdr:col>
      <xdr:colOff>272536</xdr:colOff>
      <xdr:row>40</xdr:row>
      <xdr:rowOff>85498</xdr:rowOff>
    </xdr:from>
    <xdr:ext cx="585973" cy="199843"/>
    <xdr:sp macro="_xll.PtreeEvent_ObjectClick" textlink="">
      <xdr:nvSpPr>
        <xdr:cNvPr id="208" name="PTObj_DBranchName_1_5"/>
        <xdr:cNvSpPr txBox="1"/>
      </xdr:nvSpPr>
      <xdr:spPr>
        <a:xfrm>
          <a:off x="5701786" y="7895998"/>
          <a:ext cx="585973"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Unfavorable</a:t>
          </a:r>
        </a:p>
      </xdr:txBody>
    </xdr:sp>
    <xdr:clientData/>
  </xdr:oneCellAnchor>
  <xdr:twoCellAnchor editAs="oneCell">
    <xdr:from>
      <xdr:col>4</xdr:col>
      <xdr:colOff>127</xdr:colOff>
      <xdr:row>24</xdr:row>
      <xdr:rowOff>90170</xdr:rowOff>
    </xdr:from>
    <xdr:to>
      <xdr:col>4</xdr:col>
      <xdr:colOff>190627</xdr:colOff>
      <xdr:row>25</xdr:row>
      <xdr:rowOff>90170</xdr:rowOff>
    </xdr:to>
    <xdr:sp macro="_xll.PtreeEvent_ObjectClick" textlink="">
      <xdr:nvSpPr>
        <xdr:cNvPr id="209" name="PTObj_DNode_1_6"/>
        <xdr:cNvSpPr/>
      </xdr:nvSpPr>
      <xdr:spPr bwMode="auto">
        <a:xfrm>
          <a:off x="8734552" y="4852670"/>
          <a:ext cx="190500" cy="190500"/>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271290</xdr:colOff>
      <xdr:row>24</xdr:row>
      <xdr:rowOff>85498</xdr:rowOff>
    </xdr:from>
    <xdr:ext cx="215605" cy="199843"/>
    <xdr:sp macro="_xll.PtreeEvent_ObjectClick" textlink="">
      <xdr:nvSpPr>
        <xdr:cNvPr id="212" name="PTObj_DBranchName_1_6"/>
        <xdr:cNvSpPr txBox="1"/>
      </xdr:nvSpPr>
      <xdr:spPr>
        <a:xfrm>
          <a:off x="6910215" y="4847998"/>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4</xdr:col>
      <xdr:colOff>127</xdr:colOff>
      <xdr:row>30</xdr:row>
      <xdr:rowOff>90170</xdr:rowOff>
    </xdr:from>
    <xdr:to>
      <xdr:col>4</xdr:col>
      <xdr:colOff>190627</xdr:colOff>
      <xdr:row>31</xdr:row>
      <xdr:rowOff>90170</xdr:rowOff>
    </xdr:to>
    <xdr:sp macro="_xll.PtreeEvent_ObjectClick" textlink="">
      <xdr:nvSpPr>
        <xdr:cNvPr id="213" name="PTObj_DNode_1_7"/>
        <xdr:cNvSpPr/>
      </xdr:nvSpPr>
      <xdr:spPr bwMode="auto">
        <a:xfrm rot="-5400000">
          <a:off x="8734552" y="5995670"/>
          <a:ext cx="190500" cy="190500"/>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3</xdr:col>
      <xdr:colOff>271447</xdr:colOff>
      <xdr:row>30</xdr:row>
      <xdr:rowOff>86372</xdr:rowOff>
    </xdr:from>
    <xdr:ext cx="194451" cy="198096"/>
    <xdr:sp macro="_xll.PtreeEvent_ObjectClick" textlink="">
      <xdr:nvSpPr>
        <xdr:cNvPr id="216" name="PTObj_DBranchName_1_7"/>
        <xdr:cNvSpPr txBox="1"/>
      </xdr:nvSpPr>
      <xdr:spPr>
        <a:xfrm>
          <a:off x="6910372" y="5991872"/>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3</xdr:col>
      <xdr:colOff>127</xdr:colOff>
      <xdr:row>28</xdr:row>
      <xdr:rowOff>90170</xdr:rowOff>
    </xdr:from>
    <xdr:to>
      <xdr:col>3</xdr:col>
      <xdr:colOff>190627</xdr:colOff>
      <xdr:row>29</xdr:row>
      <xdr:rowOff>90170</xdr:rowOff>
    </xdr:to>
    <xdr:sp macro="_xll.PtreeEvent_ObjectClick" textlink="">
      <xdr:nvSpPr>
        <xdr:cNvPr id="217" name="PTObj_DNode_1_4"/>
        <xdr:cNvSpPr/>
      </xdr:nvSpPr>
      <xdr:spPr bwMode="auto">
        <a:xfrm>
          <a:off x="6753352" y="5614670"/>
          <a:ext cx="190500" cy="190500"/>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2</xdr:col>
      <xdr:colOff>271793</xdr:colOff>
      <xdr:row>28</xdr:row>
      <xdr:rowOff>85498</xdr:rowOff>
    </xdr:from>
    <xdr:ext cx="483521" cy="199843"/>
    <xdr:sp macro="_xll.PtreeEvent_ObjectClick" textlink="">
      <xdr:nvSpPr>
        <xdr:cNvPr id="220" name="PTObj_DBranchName_1_4"/>
        <xdr:cNvSpPr txBox="1"/>
      </xdr:nvSpPr>
      <xdr:spPr>
        <a:xfrm>
          <a:off x="5701043" y="5609998"/>
          <a:ext cx="483521"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Favorable</a:t>
          </a:r>
        </a:p>
      </xdr:txBody>
    </xdr:sp>
    <xdr:clientData/>
  </xdr:oneCellAnchor>
  <xdr:twoCellAnchor editAs="oneCell">
    <xdr:from>
      <xdr:col>2</xdr:col>
      <xdr:colOff>127</xdr:colOff>
      <xdr:row>32</xdr:row>
      <xdr:rowOff>90170</xdr:rowOff>
    </xdr:from>
    <xdr:to>
      <xdr:col>2</xdr:col>
      <xdr:colOff>190627</xdr:colOff>
      <xdr:row>33</xdr:row>
      <xdr:rowOff>90169</xdr:rowOff>
    </xdr:to>
    <xdr:sp macro="_xll.PtreeEvent_ObjectClick" textlink="">
      <xdr:nvSpPr>
        <xdr:cNvPr id="221" name="PTObj_DNode_1_2"/>
        <xdr:cNvSpPr/>
      </xdr:nvSpPr>
      <xdr:spPr bwMode="auto">
        <a:xfrm>
          <a:off x="5343652" y="6376670"/>
          <a:ext cx="190500" cy="190499"/>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1</xdr:col>
      <xdr:colOff>271291</xdr:colOff>
      <xdr:row>32</xdr:row>
      <xdr:rowOff>85498</xdr:rowOff>
    </xdr:from>
    <xdr:ext cx="215605" cy="199843"/>
    <xdr:sp macro="_xll.PtreeEvent_ObjectClick" textlink="">
      <xdr:nvSpPr>
        <xdr:cNvPr id="224" name="PTObj_DBranchName_1_2"/>
        <xdr:cNvSpPr txBox="1"/>
      </xdr:nvSpPr>
      <xdr:spPr>
        <a:xfrm>
          <a:off x="4500391" y="6371998"/>
          <a:ext cx="215605"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2</xdr:col>
      <xdr:colOff>127</xdr:colOff>
      <xdr:row>52</xdr:row>
      <xdr:rowOff>90169</xdr:rowOff>
    </xdr:from>
    <xdr:to>
      <xdr:col>2</xdr:col>
      <xdr:colOff>190627</xdr:colOff>
      <xdr:row>53</xdr:row>
      <xdr:rowOff>90169</xdr:rowOff>
    </xdr:to>
    <xdr:sp macro="_xll.PtreeEvent_ObjectClick" textlink="">
      <xdr:nvSpPr>
        <xdr:cNvPr id="225" name="PTObj_DNode_1_3"/>
        <xdr:cNvSpPr/>
      </xdr:nvSpPr>
      <xdr:spPr bwMode="auto">
        <a:xfrm>
          <a:off x="5343652" y="10186669"/>
          <a:ext cx="190500" cy="190500"/>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1</xdr:col>
      <xdr:colOff>271448</xdr:colOff>
      <xdr:row>52</xdr:row>
      <xdr:rowOff>86372</xdr:rowOff>
    </xdr:from>
    <xdr:ext cx="194451" cy="198096"/>
    <xdr:sp macro="_xll.PtreeEvent_ObjectClick" textlink="">
      <xdr:nvSpPr>
        <xdr:cNvPr id="228" name="PTObj_DBranchName_1_3"/>
        <xdr:cNvSpPr txBox="1"/>
      </xdr:nvSpPr>
      <xdr:spPr>
        <a:xfrm>
          <a:off x="4500548" y="10182872"/>
          <a:ext cx="194451" cy="198096"/>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1</xdr:col>
      <xdr:colOff>127</xdr:colOff>
      <xdr:row>44</xdr:row>
      <xdr:rowOff>90169</xdr:rowOff>
    </xdr:from>
    <xdr:to>
      <xdr:col>1</xdr:col>
      <xdr:colOff>190627</xdr:colOff>
      <xdr:row>45</xdr:row>
      <xdr:rowOff>90169</xdr:rowOff>
    </xdr:to>
    <xdr:sp macro="_xll.PtreeEvent_ObjectClick" textlink="">
      <xdr:nvSpPr>
        <xdr:cNvPr id="229" name="PTObj_DNode_1_1"/>
        <xdr:cNvSpPr/>
      </xdr:nvSpPr>
      <xdr:spPr bwMode="auto">
        <a:xfrm>
          <a:off x="4229227" y="8662669"/>
          <a:ext cx="190500" cy="190500"/>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0</xdr:col>
      <xdr:colOff>210696</xdr:colOff>
      <xdr:row>44</xdr:row>
      <xdr:rowOff>85498</xdr:rowOff>
    </xdr:from>
    <xdr:ext cx="1086601" cy="199843"/>
    <xdr:sp macro="_xll.PtreeEvent_ObjectClick" textlink="">
      <xdr:nvSpPr>
        <xdr:cNvPr id="231" name="PTObj_DBranchName_1_1"/>
        <xdr:cNvSpPr txBox="1"/>
      </xdr:nvSpPr>
      <xdr:spPr>
        <a:xfrm>
          <a:off x="210696" y="8657998"/>
          <a:ext cx="1086601" cy="199843"/>
        </a:xfrm>
        <a:prstGeom prst="round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Bank's Decision Problem</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476250</xdr:colOff>
      <xdr:row>9</xdr:row>
      <xdr:rowOff>38100</xdr:rowOff>
    </xdr:to>
    <xdr:sp macro="" textlink="">
      <xdr:nvSpPr>
        <xdr:cNvPr id="2" name="TextBox 1"/>
        <xdr:cNvSpPr txBox="1"/>
      </xdr:nvSpPr>
      <xdr:spPr>
        <a:xfrm>
          <a:off x="2905125" y="762000"/>
          <a:ext cx="2305050" cy="9906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Given perfect info, the bank will</a:t>
          </a:r>
          <a:r>
            <a:rPr lang="en-US" sz="1100" baseline="0"/>
            <a:t> invest in bonds if it knows the customer will default, and it will approve the loan otherwise.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7</xdr:col>
      <xdr:colOff>25400</xdr:colOff>
      <xdr:row>35</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219075</xdr:colOff>
      <xdr:row>12</xdr:row>
      <xdr:rowOff>171450</xdr:rowOff>
    </xdr:from>
    <xdr:to>
      <xdr:col>13</xdr:col>
      <xdr:colOff>342900</xdr:colOff>
      <xdr:row>23</xdr:row>
      <xdr:rowOff>171450</xdr:rowOff>
    </xdr:to>
    <xdr:sp macro="" textlink="">
      <xdr:nvSpPr>
        <xdr:cNvPr id="3" name="TextBox 2"/>
        <xdr:cNvSpPr txBox="1"/>
      </xdr:nvSpPr>
      <xdr:spPr>
        <a:xfrm>
          <a:off x="6257925" y="2209800"/>
          <a:ext cx="3171825" cy="20955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latin typeface="+mn-lt"/>
              <a:ea typeface="+mn-ea"/>
              <a:cs typeface="+mn-cs"/>
            </a:rPr>
            <a:t>Part d: </a:t>
          </a:r>
          <a:r>
            <a:rPr lang="en-US" sz="1100">
              <a:solidFill>
                <a:schemeClr val="dk1"/>
              </a:solidFill>
              <a:latin typeface="+mn-lt"/>
              <a:ea typeface="+mn-ea"/>
              <a:cs typeface="+mn-cs"/>
            </a:rPr>
            <a:t>This two-way sensitivity</a:t>
          </a:r>
          <a:r>
            <a:rPr lang="en-US" sz="1100" baseline="0">
              <a:solidFill>
                <a:schemeClr val="dk1"/>
              </a:solidFill>
              <a:latin typeface="+mn-lt"/>
              <a:ea typeface="+mn-ea"/>
              <a:cs typeface="+mn-cs"/>
            </a:rPr>
            <a:t> </a:t>
          </a:r>
          <a:r>
            <a:rPr lang="en-US" sz="1100">
              <a:solidFill>
                <a:schemeClr val="dk1"/>
              </a:solidFill>
              <a:latin typeface="+mn-lt"/>
              <a:ea typeface="+mn-ea"/>
              <a:cs typeface="+mn-cs"/>
            </a:rPr>
            <a:t>indicates whether it is best to get the credit</a:t>
          </a:r>
          <a:r>
            <a:rPr lang="en-US" sz="1100" baseline="0">
              <a:solidFill>
                <a:schemeClr val="dk1"/>
              </a:solidFill>
              <a:latin typeface="+mn-lt"/>
              <a:ea typeface="+mn-ea"/>
              <a:cs typeface="+mn-cs"/>
            </a:rPr>
            <a:t> report as a function of the two accuarcy probabilities. Currently, the best decision is to get the credit report, despite the fact that it is far from perfect. So for this analysis, the accuracy probabilities are made even worse. As you can see, if either accuracy probability is sufficiently bad (or if they are both sufficiently bad), that is, blue changes to red, it is best not to order the credit report.</a:t>
          </a:r>
          <a:endParaRPr lang="en-US" sz="1100">
            <a:solidFill>
              <a:schemeClr val="dk1"/>
            </a:solidFill>
            <a:latin typeface="+mn-lt"/>
            <a:ea typeface="+mn-ea"/>
            <a:cs typeface="+mn-cs"/>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7"/>
  <sheetViews>
    <sheetView workbookViewId="0"/>
  </sheetViews>
  <sheetFormatPr defaultRowHeight="15" x14ac:dyDescent="0.25"/>
  <cols>
    <col min="1" max="256" width="15.7109375" style="1" customWidth="1"/>
    <col min="257" max="16384" width="9.140625" style="1"/>
  </cols>
  <sheetData>
    <row r="1" spans="1:16" x14ac:dyDescent="0.25">
      <c r="A1" s="1" t="s">
        <v>1</v>
      </c>
      <c r="B1" s="1" t="s">
        <v>21</v>
      </c>
      <c r="E1" s="1" t="s">
        <v>49</v>
      </c>
      <c r="F1" s="1">
        <v>3</v>
      </c>
      <c r="H1" s="1" t="s">
        <v>55</v>
      </c>
      <c r="K1" s="1" t="s">
        <v>60</v>
      </c>
      <c r="L1" s="1">
        <v>0</v>
      </c>
    </row>
    <row r="2" spans="1:16" x14ac:dyDescent="0.25">
      <c r="A2" s="1" t="s">
        <v>2</v>
      </c>
      <c r="B2" s="1" t="e">
        <f>'Decision Tree'!#REF!</f>
        <v>#REF!</v>
      </c>
      <c r="E2" s="1" t="s">
        <v>50</v>
      </c>
      <c r="F2" s="1">
        <f>_xll.PTreeEvaluate5(B3,$L$11:$L$27,$J$11:$J$27,$K$11:$K$27,$N$11:$N$27,$G$11:$G$27,,L1)</f>
        <v>4014373</v>
      </c>
    </row>
    <row r="3" spans="1:16" x14ac:dyDescent="0.25">
      <c r="A3" s="1" t="s">
        <v>3</v>
      </c>
      <c r="B3" s="1" t="s">
        <v>64</v>
      </c>
      <c r="E3" s="1" t="s">
        <v>51</v>
      </c>
      <c r="F3" s="2" t="s">
        <v>65</v>
      </c>
      <c r="H3" s="1" t="s">
        <v>56</v>
      </c>
      <c r="I3" s="47" t="s">
        <v>76</v>
      </c>
    </row>
    <row r="4" spans="1:16" x14ac:dyDescent="0.25">
      <c r="A4" s="1" t="s">
        <v>4</v>
      </c>
      <c r="B4" s="1" t="s">
        <v>20</v>
      </c>
      <c r="E4" s="1" t="s">
        <v>52</v>
      </c>
      <c r="F4" s="2" t="s">
        <v>66</v>
      </c>
      <c r="H4" s="1" t="s">
        <v>57</v>
      </c>
    </row>
    <row r="5" spans="1:16" x14ac:dyDescent="0.25">
      <c r="A5" s="1" t="s">
        <v>5</v>
      </c>
      <c r="B5" s="1">
        <v>0</v>
      </c>
      <c r="E5" s="1" t="s">
        <v>53</v>
      </c>
      <c r="F5" s="2" t="s">
        <v>66</v>
      </c>
      <c r="H5" s="1" t="s">
        <v>58</v>
      </c>
      <c r="I5" s="47" t="s">
        <v>76</v>
      </c>
    </row>
    <row r="6" spans="1:16" x14ac:dyDescent="0.25">
      <c r="A6" s="1" t="s">
        <v>6</v>
      </c>
      <c r="E6" s="1" t="s">
        <v>54</v>
      </c>
      <c r="F6" s="2" t="s">
        <v>80</v>
      </c>
      <c r="H6" s="1" t="s">
        <v>59</v>
      </c>
    </row>
    <row r="7" spans="1:16" x14ac:dyDescent="0.25">
      <c r="A7" s="1" t="s">
        <v>48</v>
      </c>
    </row>
    <row r="8" spans="1:16" x14ac:dyDescent="0.25">
      <c r="A8" s="1" t="s">
        <v>7</v>
      </c>
      <c r="B8" s="1">
        <v>17</v>
      </c>
    </row>
    <row r="10" spans="1:16" x14ac:dyDescent="0.25">
      <c r="A10" s="1" t="s">
        <v>61</v>
      </c>
      <c r="B10" s="1" t="s">
        <v>62</v>
      </c>
      <c r="C10" s="1" t="s">
        <v>8</v>
      </c>
      <c r="D10" s="1" t="s">
        <v>9</v>
      </c>
      <c r="E10" s="1" t="s">
        <v>10</v>
      </c>
      <c r="F10" s="1" t="s">
        <v>11</v>
      </c>
      <c r="G10" s="1" t="s">
        <v>12</v>
      </c>
      <c r="H10" s="1" t="s">
        <v>13</v>
      </c>
      <c r="I10" s="1" t="s">
        <v>14</v>
      </c>
      <c r="J10" s="1" t="s">
        <v>15</v>
      </c>
      <c r="K10" s="1" t="s">
        <v>16</v>
      </c>
      <c r="L10" s="1" t="s">
        <v>3</v>
      </c>
      <c r="M10" s="1" t="s">
        <v>17</v>
      </c>
      <c r="N10" s="1" t="s">
        <v>18</v>
      </c>
      <c r="O10" s="1" t="s">
        <v>19</v>
      </c>
      <c r="P10" s="1" t="s">
        <v>63</v>
      </c>
    </row>
    <row r="11" spans="1:16" x14ac:dyDescent="0.25">
      <c r="A11" s="1">
        <f>'Decision Tree'!$B$46</f>
        <v>5259.9999999999991</v>
      </c>
      <c r="B11" s="1" t="str">
        <f>B1</f>
        <v>Bank's Decision Problem</v>
      </c>
      <c r="C11" s="1">
        <v>0</v>
      </c>
      <c r="J11" s="1">
        <f>'Decision Tree'!$A$46</f>
        <v>0</v>
      </c>
      <c r="K11" s="1">
        <f>'Decision Tree'!$A$45</f>
        <v>0</v>
      </c>
      <c r="L11" s="1" t="s">
        <v>23</v>
      </c>
      <c r="M11" s="1">
        <v>0</v>
      </c>
      <c r="O11" s="1" t="str">
        <f>'Decision Tree'!$B$45</f>
        <v>Get credit record?</v>
      </c>
    </row>
    <row r="12" spans="1:16" x14ac:dyDescent="0.25">
      <c r="A12" s="1">
        <f>'Decision Tree'!$C$34</f>
        <v>5259.9999999999991</v>
      </c>
      <c r="B12" s="1" t="s">
        <v>24</v>
      </c>
      <c r="C12" s="1">
        <v>0</v>
      </c>
      <c r="I12" s="1" t="s">
        <v>22</v>
      </c>
      <c r="J12" s="1">
        <f>'Decision Tree'!$B$34</f>
        <v>-1000</v>
      </c>
      <c r="L12" s="1" t="s">
        <v>26</v>
      </c>
      <c r="M12" s="1">
        <v>0</v>
      </c>
      <c r="O12" s="1" t="str">
        <f>'Decision Tree'!$C$33</f>
        <v xml:space="preserve">    Recommendation</v>
      </c>
    </row>
    <row r="13" spans="1:16" x14ac:dyDescent="0.25">
      <c r="A13" s="1">
        <f>'Decision Tree'!$C$54</f>
        <v>4000</v>
      </c>
      <c r="B13" s="1" t="s">
        <v>25</v>
      </c>
      <c r="C13" s="1">
        <v>0</v>
      </c>
      <c r="I13" s="1" t="s">
        <v>22</v>
      </c>
      <c r="J13" s="1">
        <f>'Decision Tree'!$B$54</f>
        <v>0</v>
      </c>
      <c r="L13" s="1" t="s">
        <v>41</v>
      </c>
      <c r="M13" s="1">
        <v>0</v>
      </c>
      <c r="O13" s="1" t="str">
        <f>'Decision Tree'!$C$53</f>
        <v>Approve loan?</v>
      </c>
    </row>
    <row r="14" spans="1:16" x14ac:dyDescent="0.25">
      <c r="A14" s="1">
        <f>'Decision Tree'!$D$30</f>
        <v>5944.6254071661233</v>
      </c>
      <c r="B14" s="1" t="s">
        <v>28</v>
      </c>
      <c r="C14" s="1">
        <v>0</v>
      </c>
      <c r="I14" s="1" t="s">
        <v>22</v>
      </c>
      <c r="J14" s="1">
        <f>'Decision Tree'!$C$30</f>
        <v>0</v>
      </c>
      <c r="K14" s="1">
        <f>'Decision Tree'!$C$29</f>
        <v>0.76749999999999996</v>
      </c>
      <c r="L14" s="1" t="s">
        <v>31</v>
      </c>
      <c r="M14" s="1">
        <v>0</v>
      </c>
      <c r="O14" s="1" t="str">
        <f>'Decision Tree'!$D$29</f>
        <v>Approve loan?</v>
      </c>
    </row>
    <row r="15" spans="1:16" x14ac:dyDescent="0.25">
      <c r="A15" s="1">
        <f>'Decision Tree'!$D$42</f>
        <v>3000</v>
      </c>
      <c r="B15" s="1" t="s">
        <v>29</v>
      </c>
      <c r="C15" s="1">
        <v>0</v>
      </c>
      <c r="I15" s="1" t="s">
        <v>22</v>
      </c>
      <c r="J15" s="1">
        <f>'Decision Tree'!$C$42</f>
        <v>0</v>
      </c>
      <c r="K15" s="1">
        <f>'Decision Tree'!$C$41</f>
        <v>0.23250000000000004</v>
      </c>
      <c r="L15" s="1" t="s">
        <v>37</v>
      </c>
      <c r="M15" s="1">
        <v>0</v>
      </c>
      <c r="O15" s="1" t="str">
        <f>'Decision Tree'!$D$41</f>
        <v>Approve loan?</v>
      </c>
    </row>
    <row r="16" spans="1:16" x14ac:dyDescent="0.25">
      <c r="A16" s="1">
        <f>'Decision Tree'!$E$26</f>
        <v>5944.6254071661233</v>
      </c>
      <c r="B16" s="1" t="s">
        <v>24</v>
      </c>
      <c r="C16" s="1">
        <v>0</v>
      </c>
      <c r="I16" s="1" t="s">
        <v>22</v>
      </c>
      <c r="J16" s="1">
        <f>'Decision Tree'!$D$26</f>
        <v>0</v>
      </c>
      <c r="L16" s="1" t="s">
        <v>34</v>
      </c>
      <c r="M16" s="1">
        <v>0</v>
      </c>
      <c r="O16" s="1" t="str">
        <f>'Decision Tree'!$E$25</f>
        <v xml:space="preserve">         Customer Defaults?</v>
      </c>
    </row>
    <row r="17" spans="1:15" x14ac:dyDescent="0.25">
      <c r="A17" s="1">
        <f>'Decision Tree'!$E$32</f>
        <v>3000</v>
      </c>
      <c r="B17" s="1" t="s">
        <v>25</v>
      </c>
      <c r="C17" s="1">
        <v>0</v>
      </c>
      <c r="H17" s="1" t="s">
        <v>22</v>
      </c>
      <c r="I17" s="1" t="s">
        <v>22</v>
      </c>
      <c r="J17" s="1">
        <f>'Decision Tree'!$D$32</f>
        <v>4000</v>
      </c>
      <c r="L17" s="1" t="s">
        <v>30</v>
      </c>
      <c r="M17" s="1">
        <v>0</v>
      </c>
    </row>
    <row r="18" spans="1:15" x14ac:dyDescent="0.25">
      <c r="A18" s="1">
        <f>'Decision Tree'!$F$24</f>
        <v>-101000</v>
      </c>
      <c r="B18" s="1" t="s">
        <v>24</v>
      </c>
      <c r="C18" s="1">
        <v>0</v>
      </c>
      <c r="H18" s="1" t="s">
        <v>22</v>
      </c>
      <c r="I18" s="1" t="s">
        <v>22</v>
      </c>
      <c r="J18" s="1">
        <f>'Decision Tree'!$E$24</f>
        <v>-100000</v>
      </c>
      <c r="K18" s="1">
        <f>'Decision Tree'!$E$23</f>
        <v>9.77198697068404E-3</v>
      </c>
      <c r="L18" s="1" t="s">
        <v>33</v>
      </c>
      <c r="M18" s="1">
        <v>0</v>
      </c>
    </row>
    <row r="19" spans="1:15" x14ac:dyDescent="0.25">
      <c r="A19" s="1">
        <f>'Decision Tree'!$F$28</f>
        <v>7000</v>
      </c>
      <c r="B19" s="1" t="s">
        <v>25</v>
      </c>
      <c r="C19" s="1">
        <v>0</v>
      </c>
      <c r="H19" s="1" t="s">
        <v>22</v>
      </c>
      <c r="I19" s="1" t="s">
        <v>22</v>
      </c>
      <c r="J19" s="1">
        <f>'Decision Tree'!$E$28</f>
        <v>8000</v>
      </c>
      <c r="K19" s="1">
        <f>'Decision Tree'!$E$27</f>
        <v>0.99022801302931596</v>
      </c>
      <c r="L19" s="1" t="s">
        <v>33</v>
      </c>
      <c r="M19" s="1">
        <v>0</v>
      </c>
    </row>
    <row r="20" spans="1:15" x14ac:dyDescent="0.25">
      <c r="A20" s="1">
        <f>'Decision Tree'!$E$38</f>
        <v>-12741.935483870975</v>
      </c>
      <c r="B20" s="1" t="s">
        <v>24</v>
      </c>
      <c r="C20" s="1">
        <v>0</v>
      </c>
      <c r="I20" s="1" t="s">
        <v>22</v>
      </c>
      <c r="J20" s="1">
        <f>'Decision Tree'!$D$38</f>
        <v>0</v>
      </c>
      <c r="L20" s="1" t="s">
        <v>39</v>
      </c>
      <c r="M20" s="1">
        <v>0</v>
      </c>
      <c r="O20" s="1" t="str">
        <f>'Decision Tree'!$E$37</f>
        <v xml:space="preserve">        Customer Defaults?</v>
      </c>
    </row>
    <row r="21" spans="1:15" x14ac:dyDescent="0.25">
      <c r="A21" s="1">
        <f>'Decision Tree'!$E$44</f>
        <v>3000</v>
      </c>
      <c r="B21" s="1" t="s">
        <v>25</v>
      </c>
      <c r="C21" s="1">
        <v>0</v>
      </c>
      <c r="H21" s="1" t="s">
        <v>22</v>
      </c>
      <c r="I21" s="1" t="s">
        <v>22</v>
      </c>
      <c r="J21" s="1">
        <f>'Decision Tree'!$D$44</f>
        <v>4000</v>
      </c>
      <c r="L21" s="1" t="s">
        <v>36</v>
      </c>
      <c r="M21" s="1">
        <v>0</v>
      </c>
    </row>
    <row r="22" spans="1:15" x14ac:dyDescent="0.25">
      <c r="A22" s="1">
        <f>'Decision Tree'!$F$36</f>
        <v>-101000</v>
      </c>
      <c r="B22" s="1" t="s">
        <v>24</v>
      </c>
      <c r="C22" s="1">
        <v>0</v>
      </c>
      <c r="H22" s="1" t="s">
        <v>22</v>
      </c>
      <c r="I22" s="1" t="s">
        <v>22</v>
      </c>
      <c r="J22" s="1">
        <f>'Decision Tree'!$E$36</f>
        <v>-100000</v>
      </c>
      <c r="K22" s="1">
        <f>'Decision Tree'!$E$35</f>
        <v>0.18279569892473124</v>
      </c>
      <c r="L22" s="1" t="s">
        <v>38</v>
      </c>
      <c r="M22" s="1">
        <v>0</v>
      </c>
    </row>
    <row r="23" spans="1:15" x14ac:dyDescent="0.25">
      <c r="A23" s="1">
        <f>'Decision Tree'!$F$40</f>
        <v>7000</v>
      </c>
      <c r="B23" s="1" t="s">
        <v>25</v>
      </c>
      <c r="C23" s="1">
        <v>0</v>
      </c>
      <c r="H23" s="1" t="s">
        <v>22</v>
      </c>
      <c r="I23" s="1" t="s">
        <v>22</v>
      </c>
      <c r="J23" s="1">
        <f>'Decision Tree'!$E$40</f>
        <v>8000</v>
      </c>
      <c r="K23" s="1">
        <f>'Decision Tree'!$E$39</f>
        <v>0.81720430107526876</v>
      </c>
      <c r="L23" s="1" t="s">
        <v>38</v>
      </c>
      <c r="M23" s="1">
        <v>0</v>
      </c>
    </row>
    <row r="24" spans="1:15" x14ac:dyDescent="0.25">
      <c r="A24" s="1">
        <f>'Decision Tree'!$D$50</f>
        <v>2599.9999999999995</v>
      </c>
      <c r="B24" s="1" t="s">
        <v>24</v>
      </c>
      <c r="C24" s="1">
        <v>0</v>
      </c>
      <c r="I24" s="1" t="s">
        <v>22</v>
      </c>
      <c r="J24" s="1">
        <f>'Decision Tree'!$C$50</f>
        <v>0</v>
      </c>
      <c r="L24" s="1" t="s">
        <v>43</v>
      </c>
      <c r="M24" s="1">
        <v>0</v>
      </c>
      <c r="O24" s="1" t="str">
        <f>'Decision Tree'!$D$49</f>
        <v>Customer Defaults?</v>
      </c>
    </row>
    <row r="25" spans="1:15" x14ac:dyDescent="0.25">
      <c r="A25" s="1">
        <f>'Decision Tree'!$D$56</f>
        <v>4000</v>
      </c>
      <c r="B25" s="1" t="s">
        <v>25</v>
      </c>
      <c r="C25" s="1">
        <v>0</v>
      </c>
      <c r="H25" s="1" t="s">
        <v>22</v>
      </c>
      <c r="I25" s="1" t="s">
        <v>22</v>
      </c>
      <c r="J25" s="1">
        <f>'Decision Tree'!$C$56</f>
        <v>4000</v>
      </c>
      <c r="L25" s="1" t="s">
        <v>40</v>
      </c>
      <c r="M25" s="1">
        <v>0</v>
      </c>
    </row>
    <row r="26" spans="1:15" x14ac:dyDescent="0.25">
      <c r="A26" s="1">
        <f>'Decision Tree'!$E$48</f>
        <v>-100000</v>
      </c>
      <c r="B26" s="1" t="s">
        <v>24</v>
      </c>
      <c r="C26" s="1">
        <v>0</v>
      </c>
      <c r="H26" s="1" t="s">
        <v>22</v>
      </c>
      <c r="I26" s="1" t="s">
        <v>22</v>
      </c>
      <c r="J26" s="1">
        <f>'Decision Tree'!$D$48</f>
        <v>-100000</v>
      </c>
      <c r="K26" s="1">
        <f>'Decision Tree'!$D$47</f>
        <v>0.05</v>
      </c>
      <c r="L26" s="1" t="s">
        <v>42</v>
      </c>
      <c r="M26" s="1">
        <v>0</v>
      </c>
    </row>
    <row r="27" spans="1:15" x14ac:dyDescent="0.25">
      <c r="A27" s="1">
        <f>'Decision Tree'!$E$52</f>
        <v>8000</v>
      </c>
      <c r="B27" s="1" t="s">
        <v>25</v>
      </c>
      <c r="C27" s="1">
        <v>0</v>
      </c>
      <c r="H27" s="1" t="s">
        <v>22</v>
      </c>
      <c r="I27" s="1" t="s">
        <v>22</v>
      </c>
      <c r="J27" s="1">
        <f>'Decision Tree'!$D$52</f>
        <v>8000</v>
      </c>
      <c r="K27" s="1">
        <f>'Decision Tree'!$D$51</f>
        <v>0.95</v>
      </c>
      <c r="L27" s="1" t="s">
        <v>42</v>
      </c>
      <c r="M27" s="1">
        <v>0</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6"/>
  <sheetViews>
    <sheetView tabSelected="1" zoomScaleNormal="100" workbookViewId="0"/>
  </sheetViews>
  <sheetFormatPr defaultRowHeight="15" x14ac:dyDescent="0.25"/>
  <cols>
    <col min="1" max="1" width="63.42578125" style="4" customWidth="1"/>
    <col min="2" max="2" width="18" style="4" customWidth="1"/>
    <col min="3" max="3" width="18.140625" style="4" customWidth="1"/>
    <col min="4" max="4" width="25.7109375" style="4" customWidth="1"/>
    <col min="5" max="5" width="22.28515625" style="4" customWidth="1"/>
    <col min="6" max="6" width="23" style="4" customWidth="1"/>
    <col min="7" max="7" width="13.7109375" style="4" customWidth="1"/>
    <col min="8" max="16384" width="9.140625" style="4"/>
  </cols>
  <sheetData>
    <row r="1" spans="1:8" x14ac:dyDescent="0.25">
      <c r="A1" s="46" t="s">
        <v>45</v>
      </c>
    </row>
    <row r="3" spans="1:8" x14ac:dyDescent="0.25">
      <c r="A3" s="3" t="s">
        <v>0</v>
      </c>
      <c r="D3" s="3"/>
      <c r="E3" s="3" t="s">
        <v>73</v>
      </c>
    </row>
    <row r="4" spans="1:8" x14ac:dyDescent="0.25">
      <c r="A4" t="s">
        <v>67</v>
      </c>
      <c r="B4" s="9"/>
      <c r="C4" s="9"/>
      <c r="D4"/>
      <c r="E4" s="9" t="s">
        <v>87</v>
      </c>
      <c r="F4" s="9"/>
      <c r="G4" s="9"/>
      <c r="H4" s="9"/>
    </row>
    <row r="5" spans="1:8" x14ac:dyDescent="0.25">
      <c r="A5" s="9" t="s">
        <v>47</v>
      </c>
      <c r="B5" s="10">
        <v>100000</v>
      </c>
      <c r="C5" s="9"/>
      <c r="D5" s="9"/>
      <c r="E5" s="9"/>
      <c r="F5" s="40" t="s">
        <v>29</v>
      </c>
      <c r="G5" s="13" t="s">
        <v>28</v>
      </c>
      <c r="H5" s="9"/>
    </row>
    <row r="6" spans="1:8" x14ac:dyDescent="0.25">
      <c r="A6" t="s">
        <v>68</v>
      </c>
      <c r="B6" s="30">
        <v>0.08</v>
      </c>
      <c r="C6" s="9"/>
      <c r="D6" s="9"/>
      <c r="E6" s="9"/>
      <c r="F6" s="41">
        <f t="shared" ref="F6:G6" si="0">SUMPRODUCT($B$13:$B$14,B20:B21)</f>
        <v>0.23249999999999996</v>
      </c>
      <c r="G6" s="17">
        <f t="shared" si="0"/>
        <v>0.76749999999999996</v>
      </c>
      <c r="H6" s="9"/>
    </row>
    <row r="7" spans="1:8" x14ac:dyDescent="0.25">
      <c r="A7" s="9" t="s">
        <v>46</v>
      </c>
      <c r="B7" s="12">
        <f>$B$6*$B$5</f>
        <v>8000</v>
      </c>
      <c r="C7" s="9"/>
      <c r="D7" s="9"/>
      <c r="E7" s="11"/>
      <c r="F7" s="9"/>
      <c r="G7" s="9"/>
      <c r="H7" s="9"/>
    </row>
    <row r="8" spans="1:8" x14ac:dyDescent="0.25">
      <c r="A8" s="9"/>
      <c r="B8" s="12"/>
      <c r="C8" s="9"/>
      <c r="D8" s="9"/>
      <c r="E8" s="9" t="s">
        <v>88</v>
      </c>
      <c r="F8" s="9"/>
      <c r="G8" s="9"/>
      <c r="H8" s="9"/>
    </row>
    <row r="9" spans="1:8" x14ac:dyDescent="0.25">
      <c r="A9" t="s">
        <v>69</v>
      </c>
      <c r="B9" s="12"/>
      <c r="C9" s="9"/>
      <c r="D9" s="9"/>
      <c r="E9" t="s">
        <v>84</v>
      </c>
      <c r="F9" s="40" t="s">
        <v>29</v>
      </c>
      <c r="G9" s="13" t="s">
        <v>28</v>
      </c>
      <c r="H9" s="9"/>
    </row>
    <row r="10" spans="1:8" x14ac:dyDescent="0.25">
      <c r="A10" t="s">
        <v>70</v>
      </c>
      <c r="B10" s="30">
        <v>0.04</v>
      </c>
      <c r="C10" s="9"/>
      <c r="D10" s="9"/>
      <c r="E10" t="s">
        <v>85</v>
      </c>
      <c r="F10" s="17">
        <f t="shared" ref="F10:G11" si="1">B20*$B13/F$6</f>
        <v>0.18279569892473124</v>
      </c>
      <c r="G10" s="17">
        <f t="shared" si="1"/>
        <v>9.77198697068404E-3</v>
      </c>
      <c r="H10" s="9"/>
    </row>
    <row r="11" spans="1:8" x14ac:dyDescent="0.25">
      <c r="A11" t="s">
        <v>71</v>
      </c>
      <c r="B11" s="12">
        <f>$B$5*$B$10</f>
        <v>4000</v>
      </c>
      <c r="C11" s="9"/>
      <c r="D11" s="9"/>
      <c r="E11" t="s">
        <v>86</v>
      </c>
      <c r="F11" s="41">
        <f t="shared" si="1"/>
        <v>0.81720430107526876</v>
      </c>
      <c r="G11" s="41">
        <f t="shared" si="1"/>
        <v>0.99022801302931607</v>
      </c>
      <c r="H11" s="9"/>
    </row>
    <row r="12" spans="1:8" x14ac:dyDescent="0.25">
      <c r="A12" s="9"/>
      <c r="B12" s="12"/>
      <c r="C12" s="9"/>
      <c r="D12" s="9"/>
      <c r="E12" s="9"/>
      <c r="F12" s="9"/>
      <c r="G12" s="9"/>
      <c r="H12" s="9"/>
    </row>
    <row r="13" spans="1:8" x14ac:dyDescent="0.25">
      <c r="A13" t="s">
        <v>81</v>
      </c>
      <c r="B13" s="14">
        <v>0.05</v>
      </c>
      <c r="C13" s="9"/>
      <c r="D13" s="9"/>
      <c r="E13" s="13"/>
      <c r="F13" s="13"/>
      <c r="G13" s="9"/>
      <c r="H13" s="9"/>
    </row>
    <row r="14" spans="1:8" x14ac:dyDescent="0.25">
      <c r="A14" t="s">
        <v>82</v>
      </c>
      <c r="B14" s="14">
        <f>1-B13</f>
        <v>0.95</v>
      </c>
      <c r="C14" s="9"/>
      <c r="D14" s="9"/>
      <c r="G14" s="9"/>
      <c r="H14" s="9"/>
    </row>
    <row r="15" spans="1:8" x14ac:dyDescent="0.25">
      <c r="A15" s="9"/>
      <c r="B15" s="9"/>
      <c r="C15" s="9"/>
      <c r="D15" s="9"/>
      <c r="H15" s="9"/>
    </row>
    <row r="16" spans="1:8" x14ac:dyDescent="0.25">
      <c r="A16" t="s">
        <v>72</v>
      </c>
      <c r="B16" s="15">
        <v>1000</v>
      </c>
      <c r="C16" s="9"/>
      <c r="D16" s="9"/>
      <c r="H16" s="9"/>
    </row>
    <row r="17" spans="1:8" x14ac:dyDescent="0.25">
      <c r="A17"/>
      <c r="B17" s="39"/>
      <c r="C17" s="9"/>
      <c r="D17" s="9"/>
      <c r="H17" s="9"/>
    </row>
    <row r="18" spans="1:8" x14ac:dyDescent="0.25">
      <c r="A18" t="s">
        <v>83</v>
      </c>
      <c r="B18" s="39"/>
      <c r="C18" s="9"/>
      <c r="D18" s="9"/>
      <c r="E18" s="9"/>
      <c r="F18" s="9"/>
      <c r="H18" s="9"/>
    </row>
    <row r="19" spans="1:8" x14ac:dyDescent="0.25">
      <c r="A19" t="s">
        <v>84</v>
      </c>
      <c r="B19" s="40" t="s">
        <v>29</v>
      </c>
      <c r="C19" s="13" t="s">
        <v>28</v>
      </c>
      <c r="D19" s="9"/>
      <c r="E19" s="9"/>
      <c r="F19" s="9"/>
      <c r="H19" s="9"/>
    </row>
    <row r="20" spans="1:8" x14ac:dyDescent="0.25">
      <c r="A20" t="s">
        <v>85</v>
      </c>
      <c r="B20" s="14">
        <f t="shared" ref="B20:B21" si="2">1-C20</f>
        <v>0.85</v>
      </c>
      <c r="C20" s="14">
        <v>0.15</v>
      </c>
      <c r="D20" s="9"/>
      <c r="E20" s="9"/>
      <c r="F20" s="9"/>
      <c r="H20" s="9"/>
    </row>
    <row r="21" spans="1:8" x14ac:dyDescent="0.25">
      <c r="A21" t="s">
        <v>86</v>
      </c>
      <c r="B21" s="14">
        <f t="shared" si="2"/>
        <v>0.19999999999999996</v>
      </c>
      <c r="C21" s="14">
        <v>0.8</v>
      </c>
      <c r="D21" s="9"/>
      <c r="E21" s="9"/>
      <c r="F21" s="9"/>
      <c r="H21" s="9"/>
    </row>
    <row r="22" spans="1:8" x14ac:dyDescent="0.25">
      <c r="A22"/>
      <c r="C22" s="9"/>
      <c r="F22" s="9"/>
      <c r="G22" s="9"/>
      <c r="H22" s="9"/>
    </row>
    <row r="23" spans="1:8" x14ac:dyDescent="0.25">
      <c r="C23" s="9"/>
      <c r="D23" s="9"/>
      <c r="E23" s="23">
        <f>G10</f>
        <v>9.77198697068404E-3</v>
      </c>
      <c r="F23" s="22">
        <f>_xll.PTreeNodeProbability(treeCalc_1!$F$2,8)</f>
        <v>7.5000000000000006E-3</v>
      </c>
    </row>
    <row r="24" spans="1:8" x14ac:dyDescent="0.25">
      <c r="A24" s="9"/>
      <c r="B24" s="9"/>
      <c r="C24" s="9"/>
      <c r="D24" s="9"/>
      <c r="E24" s="52">
        <f>-$B$5</f>
        <v>-100000</v>
      </c>
      <c r="F24" s="50">
        <f>_xll.PTreeNodeValue(treeCalc_1!$F$2,8)</f>
        <v>-101000</v>
      </c>
    </row>
    <row r="25" spans="1:8" x14ac:dyDescent="0.25">
      <c r="D25" s="19" t="b">
        <f>_xll.PTreeNodeDecision(treeCalc_1!$F$2,6)</f>
        <v>1</v>
      </c>
      <c r="E25" s="18" t="s">
        <v>35</v>
      </c>
    </row>
    <row r="26" spans="1:8" x14ac:dyDescent="0.25">
      <c r="D26" s="52">
        <v>0</v>
      </c>
      <c r="E26" s="49">
        <f>_xll.PTreeNodeValue(treeCalc_1!$F$2,6)</f>
        <v>5944.6254071661233</v>
      </c>
    </row>
    <row r="27" spans="1:8" x14ac:dyDescent="0.25">
      <c r="D27" s="6"/>
      <c r="E27" s="23">
        <f>1-E23</f>
        <v>0.99022801302931596</v>
      </c>
      <c r="F27" s="22">
        <f>_xll.PTreeNodeProbability(treeCalc_1!$F$2,9)</f>
        <v>0.76</v>
      </c>
    </row>
    <row r="28" spans="1:8" x14ac:dyDescent="0.25">
      <c r="D28" s="6"/>
      <c r="E28" s="52">
        <f>$B$7</f>
        <v>8000</v>
      </c>
      <c r="F28" s="50">
        <f>_xll.PTreeNodeValue(treeCalc_1!$F$2,9)</f>
        <v>7000</v>
      </c>
    </row>
    <row r="29" spans="1:8" x14ac:dyDescent="0.25">
      <c r="C29" s="23">
        <f>G6</f>
        <v>0.76749999999999996</v>
      </c>
      <c r="D29" s="20" t="s">
        <v>74</v>
      </c>
    </row>
    <row r="30" spans="1:8" x14ac:dyDescent="0.25">
      <c r="C30" s="52">
        <v>0</v>
      </c>
      <c r="D30" s="48">
        <f>_xll.PTreeNodeValue(treeCalc_1!$F$2,4)</f>
        <v>5944.6254071661233</v>
      </c>
    </row>
    <row r="31" spans="1:8" x14ac:dyDescent="0.25">
      <c r="C31" s="6"/>
      <c r="D31" s="19" t="b">
        <f>_xll.PTreeNodeDecision(treeCalc_1!$F$2,7)</f>
        <v>0</v>
      </c>
      <c r="E31" s="22">
        <f>_xll.PTreeNodeProbability(treeCalc_1!$F$2,7)</f>
        <v>0</v>
      </c>
    </row>
    <row r="32" spans="1:8" x14ac:dyDescent="0.25">
      <c r="C32" s="6"/>
      <c r="D32" s="52">
        <f>$B$11</f>
        <v>4000</v>
      </c>
      <c r="E32" s="50">
        <f>_xll.PTreeNodeValue(treeCalc_1!$F$2,7)</f>
        <v>3000</v>
      </c>
    </row>
    <row r="33" spans="1:6" x14ac:dyDescent="0.25">
      <c r="B33" s="19" t="b">
        <f>_xll.PTreeNodeDecision(treeCalc_1!$F$2,2)</f>
        <v>1</v>
      </c>
      <c r="C33" s="18" t="s">
        <v>27</v>
      </c>
    </row>
    <row r="34" spans="1:6" x14ac:dyDescent="0.25">
      <c r="B34" s="52">
        <f>-$B$16</f>
        <v>-1000</v>
      </c>
      <c r="C34" s="49">
        <f>_xll.PTreeNodeValue(treeCalc_1!$F$2,2)</f>
        <v>5259.9999999999991</v>
      </c>
    </row>
    <row r="35" spans="1:6" x14ac:dyDescent="0.25">
      <c r="B35" s="5"/>
      <c r="C35" s="7"/>
      <c r="E35" s="23">
        <f>F10</f>
        <v>0.18279569892473124</v>
      </c>
      <c r="F35" s="22">
        <f>_xll.PTreeNodeProbability(treeCalc_1!$F$2,12)</f>
        <v>0</v>
      </c>
    </row>
    <row r="36" spans="1:6" x14ac:dyDescent="0.25">
      <c r="B36" s="5"/>
      <c r="C36" s="7"/>
      <c r="E36" s="52">
        <f>-$B$5</f>
        <v>-100000</v>
      </c>
      <c r="F36" s="50">
        <f>_xll.PTreeNodeValue(treeCalc_1!$F$2,12)</f>
        <v>-101000</v>
      </c>
    </row>
    <row r="37" spans="1:6" x14ac:dyDescent="0.25">
      <c r="B37" s="5"/>
      <c r="C37" s="7"/>
      <c r="D37" s="19" t="b">
        <f>_xll.PTreeNodeDecision(treeCalc_1!$F$2,10)</f>
        <v>0</v>
      </c>
      <c r="E37" s="18" t="s">
        <v>44</v>
      </c>
    </row>
    <row r="38" spans="1:6" x14ac:dyDescent="0.25">
      <c r="B38" s="5"/>
      <c r="C38" s="7"/>
      <c r="D38" s="52">
        <v>0</v>
      </c>
      <c r="E38" s="49">
        <f>_xll.PTreeNodeValue(treeCalc_1!$F$2,10)</f>
        <v>-12741.935483870975</v>
      </c>
    </row>
    <row r="39" spans="1:6" x14ac:dyDescent="0.25">
      <c r="B39" s="5"/>
      <c r="C39" s="7"/>
      <c r="D39" s="6"/>
      <c r="E39" s="23">
        <f>1-E35</f>
        <v>0.81720430107526876</v>
      </c>
      <c r="F39" s="22">
        <f>_xll.PTreeNodeProbability(treeCalc_1!$F$2,13)</f>
        <v>0</v>
      </c>
    </row>
    <row r="40" spans="1:6" x14ac:dyDescent="0.25">
      <c r="B40" s="5"/>
      <c r="C40" s="7"/>
      <c r="D40" s="6"/>
      <c r="E40" s="52">
        <f>$B$7</f>
        <v>8000</v>
      </c>
      <c r="F40" s="50">
        <f>_xll.PTreeNodeValue(treeCalc_1!$F$2,13)</f>
        <v>7000</v>
      </c>
    </row>
    <row r="41" spans="1:6" x14ac:dyDescent="0.25">
      <c r="B41" s="5"/>
      <c r="C41" s="23">
        <f>1-C29</f>
        <v>0.23250000000000004</v>
      </c>
      <c r="D41" s="20" t="s">
        <v>74</v>
      </c>
    </row>
    <row r="42" spans="1:6" x14ac:dyDescent="0.25">
      <c r="B42" s="5"/>
      <c r="C42" s="52">
        <v>0</v>
      </c>
      <c r="D42" s="48">
        <f>_xll.PTreeNodeValue(treeCalc_1!$F$2,5)</f>
        <v>3000</v>
      </c>
    </row>
    <row r="43" spans="1:6" x14ac:dyDescent="0.25">
      <c r="B43" s="5"/>
      <c r="C43" s="6"/>
      <c r="D43" s="19" t="b">
        <f>_xll.PTreeNodeDecision(treeCalc_1!$F$2,11)</f>
        <v>1</v>
      </c>
      <c r="E43" s="22">
        <f>_xll.PTreeNodeProbability(treeCalc_1!$F$2,11)</f>
        <v>0.23250000000000004</v>
      </c>
    </row>
    <row r="44" spans="1:6" x14ac:dyDescent="0.25">
      <c r="B44" s="5"/>
      <c r="C44" s="6"/>
      <c r="D44" s="52">
        <f>$B$11</f>
        <v>4000</v>
      </c>
      <c r="E44" s="50">
        <f>_xll.PTreeNodeValue(treeCalc_1!$F$2,11)</f>
        <v>3000</v>
      </c>
    </row>
    <row r="45" spans="1:6" x14ac:dyDescent="0.25">
      <c r="A45" s="21"/>
      <c r="B45" s="20" t="s">
        <v>75</v>
      </c>
    </row>
    <row r="46" spans="1:6" x14ac:dyDescent="0.25">
      <c r="A46" s="51"/>
      <c r="B46" s="48">
        <f>_xll.PTreeNodeValue(treeCalc_1!$F$2,1)</f>
        <v>5259.9999999999991</v>
      </c>
    </row>
    <row r="47" spans="1:6" x14ac:dyDescent="0.25">
      <c r="B47" s="8"/>
      <c r="D47" s="23">
        <f>B13</f>
        <v>0.05</v>
      </c>
      <c r="E47" s="22">
        <f>_xll.PTreeNodeProbability(treeCalc_1!$F$2,16)</f>
        <v>0</v>
      </c>
    </row>
    <row r="48" spans="1:6" x14ac:dyDescent="0.25">
      <c r="B48" s="8"/>
      <c r="D48" s="52">
        <f>-$B$5</f>
        <v>-100000</v>
      </c>
      <c r="E48" s="50">
        <f>_xll.PTreeNodeValue(treeCalc_1!$F$2,16)</f>
        <v>-100000</v>
      </c>
    </row>
    <row r="49" spans="2:5" x14ac:dyDescent="0.25">
      <c r="B49" s="8"/>
      <c r="C49" s="19" t="b">
        <f>_xll.PTreeNodeDecision(treeCalc_1!$F$2,14)</f>
        <v>0</v>
      </c>
      <c r="D49" s="18" t="s">
        <v>32</v>
      </c>
    </row>
    <row r="50" spans="2:5" x14ac:dyDescent="0.25">
      <c r="B50" s="8"/>
      <c r="C50" s="52">
        <v>0</v>
      </c>
      <c r="D50" s="49">
        <f>_xll.PTreeNodeValue(treeCalc_1!$F$2,14)</f>
        <v>2599.9999999999995</v>
      </c>
    </row>
    <row r="51" spans="2:5" x14ac:dyDescent="0.25">
      <c r="B51" s="8"/>
      <c r="C51" s="6"/>
      <c r="D51" s="23">
        <f>1-D47</f>
        <v>0.95</v>
      </c>
      <c r="E51" s="22">
        <f>_xll.PTreeNodeProbability(treeCalc_1!$F$2,17)</f>
        <v>0</v>
      </c>
    </row>
    <row r="52" spans="2:5" x14ac:dyDescent="0.25">
      <c r="B52" s="8"/>
      <c r="C52" s="6"/>
      <c r="D52" s="52">
        <f>$B$7</f>
        <v>8000</v>
      </c>
      <c r="E52" s="50">
        <f>_xll.PTreeNodeValue(treeCalc_1!$F$2,17)</f>
        <v>8000</v>
      </c>
    </row>
    <row r="53" spans="2:5" x14ac:dyDescent="0.25">
      <c r="B53" s="19" t="b">
        <f>_xll.PTreeNodeDecision(treeCalc_1!$F$2,3)</f>
        <v>0</v>
      </c>
      <c r="C53" s="20" t="s">
        <v>74</v>
      </c>
    </row>
    <row r="54" spans="2:5" x14ac:dyDescent="0.25">
      <c r="B54" s="52">
        <v>0</v>
      </c>
      <c r="C54" s="48">
        <f>_xll.PTreeNodeValue(treeCalc_1!$F$2,3)</f>
        <v>4000</v>
      </c>
    </row>
    <row r="55" spans="2:5" x14ac:dyDescent="0.25">
      <c r="B55" s="6"/>
      <c r="C55" s="19" t="b">
        <f>_xll.PTreeNodeDecision(treeCalc_1!$F$2,15)</f>
        <v>1</v>
      </c>
      <c r="D55" s="22">
        <f>_xll.PTreeNodeProbability(treeCalc_1!$F$2,15)</f>
        <v>0</v>
      </c>
    </row>
    <row r="56" spans="2:5" x14ac:dyDescent="0.25">
      <c r="B56" s="6"/>
      <c r="C56" s="52">
        <f>$B$11</f>
        <v>4000</v>
      </c>
      <c r="D56" s="50">
        <f>_xll.PTreeNodeValue(treeCalc_1!$F$2,15)</f>
        <v>4000</v>
      </c>
    </row>
  </sheetData>
  <phoneticPr fontId="0" type="noConversion"/>
  <pageMargins left="0.75" right="0.75" top="1" bottom="1" header="0.5" footer="0.5"/>
  <pageSetup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6" sqref="B16"/>
    </sheetView>
  </sheetViews>
  <sheetFormatPr defaultRowHeight="15" x14ac:dyDescent="0.25"/>
  <cols>
    <col min="1" max="1" width="25.28515625" customWidth="1"/>
  </cols>
  <sheetData>
    <row r="1" spans="1:2" x14ac:dyDescent="0.25">
      <c r="A1" s="3" t="s">
        <v>99</v>
      </c>
      <c r="B1" s="9"/>
    </row>
    <row r="2" spans="1:2" x14ac:dyDescent="0.25">
      <c r="A2" s="9" t="s">
        <v>90</v>
      </c>
      <c r="B2" s="12">
        <f>'Decision Tree'!C34+'Decision Tree'!B16</f>
        <v>6259.9999999999991</v>
      </c>
    </row>
    <row r="3" spans="1:2" x14ac:dyDescent="0.25">
      <c r="A3" s="9" t="s">
        <v>77</v>
      </c>
      <c r="B3" s="12">
        <f>'Decision Tree'!C54</f>
        <v>4000</v>
      </c>
    </row>
    <row r="4" spans="1:2" x14ac:dyDescent="0.25">
      <c r="A4" s="9" t="s">
        <v>89</v>
      </c>
      <c r="B4" s="16">
        <f>B2-B3</f>
        <v>2259.9999999999991</v>
      </c>
    </row>
    <row r="6" spans="1:2" x14ac:dyDescent="0.25">
      <c r="A6" s="3" t="s">
        <v>100</v>
      </c>
    </row>
    <row r="7" spans="1:2" x14ac:dyDescent="0.25">
      <c r="A7" t="s">
        <v>91</v>
      </c>
      <c r="B7" s="12">
        <f>'Decision Tree'!B13*'Decision Tree'!B11+'Decision Tree'!B14*'Decision Tree'!B7</f>
        <v>7800</v>
      </c>
    </row>
    <row r="8" spans="1:2" x14ac:dyDescent="0.25">
      <c r="A8" s="9" t="s">
        <v>77</v>
      </c>
      <c r="B8" s="12">
        <f>'Decision Tree'!C54</f>
        <v>4000</v>
      </c>
    </row>
    <row r="9" spans="1:2" x14ac:dyDescent="0.25">
      <c r="A9" s="9" t="s">
        <v>89</v>
      </c>
      <c r="B9" s="16">
        <f>B7-B8</f>
        <v>3800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9"/>
  <sheetViews>
    <sheetView showGridLines="0" workbookViewId="0">
      <selection activeCell="B1" sqref="B1"/>
    </sheetView>
  </sheetViews>
  <sheetFormatPr defaultRowHeight="15" x14ac:dyDescent="0.25"/>
  <cols>
    <col min="1" max="1" width="0.28515625" customWidth="1"/>
    <col min="2" max="5" width="15.7109375" customWidth="1"/>
  </cols>
  <sheetData>
    <row r="1" spans="2:2" s="24" customFormat="1" ht="18" x14ac:dyDescent="0.25">
      <c r="B1" s="27" t="s">
        <v>78</v>
      </c>
    </row>
    <row r="2" spans="2:2" s="25" customFormat="1" ht="10.5" x14ac:dyDescent="0.15">
      <c r="B2" s="28" t="s">
        <v>92</v>
      </c>
    </row>
    <row r="3" spans="2:2" s="25" customFormat="1" ht="10.5" x14ac:dyDescent="0.15">
      <c r="B3" s="28" t="s">
        <v>93</v>
      </c>
    </row>
    <row r="4" spans="2:2" s="25" customFormat="1" ht="10.5" x14ac:dyDescent="0.15">
      <c r="B4" s="28" t="s">
        <v>94</v>
      </c>
    </row>
    <row r="5" spans="2:2" s="25" customFormat="1" ht="10.5" x14ac:dyDescent="0.15">
      <c r="B5" s="28" t="s">
        <v>95</v>
      </c>
    </row>
    <row r="6" spans="2:2" s="26" customFormat="1" ht="10.5" x14ac:dyDescent="0.15">
      <c r="B6" s="29" t="s">
        <v>96</v>
      </c>
    </row>
    <row r="37" spans="2:5" ht="15.75" thickBot="1" x14ac:dyDescent="0.3"/>
    <row r="38" spans="2:5" ht="15.75" thickBot="1" x14ac:dyDescent="0.3">
      <c r="B38" s="53" t="s">
        <v>79</v>
      </c>
      <c r="C38" s="54"/>
      <c r="D38" s="54"/>
      <c r="E38" s="55"/>
    </row>
    <row r="39" spans="2:5" x14ac:dyDescent="0.25">
      <c r="B39" s="56" t="s">
        <v>24</v>
      </c>
      <c r="C39" s="57"/>
      <c r="D39" s="58" t="s">
        <v>25</v>
      </c>
      <c r="E39" s="59"/>
    </row>
    <row r="40" spans="2:5" x14ac:dyDescent="0.25">
      <c r="B40" s="42" t="s">
        <v>97</v>
      </c>
      <c r="C40" s="44" t="s">
        <v>98</v>
      </c>
      <c r="D40" s="43" t="s">
        <v>97</v>
      </c>
      <c r="E40" s="45" t="s">
        <v>98</v>
      </c>
    </row>
    <row r="41" spans="2:5" x14ac:dyDescent="0.25">
      <c r="B41" s="33">
        <v>0.15</v>
      </c>
      <c r="C41" s="32">
        <v>0.6</v>
      </c>
      <c r="D41" s="31">
        <v>0.25</v>
      </c>
      <c r="E41" s="37">
        <v>0.6</v>
      </c>
    </row>
    <row r="42" spans="2:5" x14ac:dyDescent="0.25">
      <c r="B42" s="33">
        <v>0.15</v>
      </c>
      <c r="C42" s="32">
        <v>0.65</v>
      </c>
      <c r="D42" s="31">
        <v>0.3</v>
      </c>
      <c r="E42" s="37">
        <v>0.6</v>
      </c>
    </row>
    <row r="43" spans="2:5" x14ac:dyDescent="0.25">
      <c r="B43" s="33">
        <v>0.15</v>
      </c>
      <c r="C43" s="32">
        <v>0.7</v>
      </c>
      <c r="D43" s="31">
        <v>0.3</v>
      </c>
      <c r="E43" s="37">
        <v>0.65</v>
      </c>
    </row>
    <row r="44" spans="2:5" x14ac:dyDescent="0.25">
      <c r="B44" s="33">
        <v>0.15</v>
      </c>
      <c r="C44" s="32">
        <v>0.75</v>
      </c>
      <c r="D44" s="31">
        <v>0.35</v>
      </c>
      <c r="E44" s="37">
        <v>0.6</v>
      </c>
    </row>
    <row r="45" spans="2:5" x14ac:dyDescent="0.25">
      <c r="B45" s="33">
        <v>0.15</v>
      </c>
      <c r="C45" s="32">
        <v>0.8</v>
      </c>
      <c r="D45" s="31">
        <v>0.35</v>
      </c>
      <c r="E45" s="37">
        <v>0.65</v>
      </c>
    </row>
    <row r="46" spans="2:5" x14ac:dyDescent="0.25">
      <c r="B46" s="33">
        <v>0.2</v>
      </c>
      <c r="C46" s="32">
        <v>0.6</v>
      </c>
      <c r="D46" s="31">
        <v>0.35</v>
      </c>
      <c r="E46" s="37">
        <v>0.7</v>
      </c>
    </row>
    <row r="47" spans="2:5" x14ac:dyDescent="0.25">
      <c r="B47" s="33">
        <v>0.2</v>
      </c>
      <c r="C47" s="32">
        <v>0.65</v>
      </c>
      <c r="D47" s="31">
        <v>0.4</v>
      </c>
      <c r="E47" s="37">
        <v>0.6</v>
      </c>
    </row>
    <row r="48" spans="2:5" x14ac:dyDescent="0.25">
      <c r="B48" s="33">
        <v>0.2</v>
      </c>
      <c r="C48" s="32">
        <v>0.7</v>
      </c>
      <c r="D48" s="31">
        <v>0.4</v>
      </c>
      <c r="E48" s="37">
        <v>0.65</v>
      </c>
    </row>
    <row r="49" spans="2:5" x14ac:dyDescent="0.25">
      <c r="B49" s="33">
        <v>0.2</v>
      </c>
      <c r="C49" s="32">
        <v>0.75</v>
      </c>
      <c r="D49" s="31">
        <v>0.4</v>
      </c>
      <c r="E49" s="37">
        <v>0.7</v>
      </c>
    </row>
    <row r="50" spans="2:5" x14ac:dyDescent="0.25">
      <c r="B50" s="33">
        <v>0.2</v>
      </c>
      <c r="C50" s="32">
        <v>0.8</v>
      </c>
      <c r="D50" s="31">
        <v>0.4</v>
      </c>
      <c r="E50" s="37">
        <v>0.75</v>
      </c>
    </row>
    <row r="51" spans="2:5" x14ac:dyDescent="0.25">
      <c r="B51" s="33">
        <v>0.25</v>
      </c>
      <c r="C51" s="32">
        <v>0.65</v>
      </c>
      <c r="D51" s="31">
        <v>0.4</v>
      </c>
      <c r="E51" s="37">
        <v>0.8</v>
      </c>
    </row>
    <row r="52" spans="2:5" x14ac:dyDescent="0.25">
      <c r="B52" s="33">
        <v>0.25</v>
      </c>
      <c r="C52" s="32">
        <v>0.7</v>
      </c>
      <c r="D52" s="31">
        <v>0.45</v>
      </c>
      <c r="E52" s="37">
        <v>0.6</v>
      </c>
    </row>
    <row r="53" spans="2:5" x14ac:dyDescent="0.25">
      <c r="B53" s="33">
        <v>0.25</v>
      </c>
      <c r="C53" s="32">
        <v>0.75</v>
      </c>
      <c r="D53" s="31">
        <v>0.45</v>
      </c>
      <c r="E53" s="37">
        <v>0.65</v>
      </c>
    </row>
    <row r="54" spans="2:5" x14ac:dyDescent="0.25">
      <c r="B54" s="33">
        <v>0.25</v>
      </c>
      <c r="C54" s="32">
        <v>0.8</v>
      </c>
      <c r="D54" s="31">
        <v>0.45</v>
      </c>
      <c r="E54" s="37">
        <v>0.7</v>
      </c>
    </row>
    <row r="55" spans="2:5" x14ac:dyDescent="0.25">
      <c r="B55" s="33">
        <v>0.3</v>
      </c>
      <c r="C55" s="32">
        <v>0.7</v>
      </c>
      <c r="D55" s="31">
        <v>0.45</v>
      </c>
      <c r="E55" s="37">
        <v>0.75</v>
      </c>
    </row>
    <row r="56" spans="2:5" x14ac:dyDescent="0.25">
      <c r="B56" s="33">
        <v>0.3</v>
      </c>
      <c r="C56" s="32">
        <v>0.75</v>
      </c>
      <c r="D56" s="31">
        <v>0.45</v>
      </c>
      <c r="E56" s="37">
        <v>0.8</v>
      </c>
    </row>
    <row r="57" spans="2:5" x14ac:dyDescent="0.25">
      <c r="B57" s="33">
        <v>0.3</v>
      </c>
      <c r="C57" s="32">
        <v>0.8</v>
      </c>
      <c r="D57" s="31"/>
      <c r="E57" s="37"/>
    </row>
    <row r="58" spans="2:5" x14ac:dyDescent="0.25">
      <c r="B58" s="33">
        <v>0.35</v>
      </c>
      <c r="C58" s="32">
        <v>0.75</v>
      </c>
      <c r="D58" s="31"/>
      <c r="E58" s="37"/>
    </row>
    <row r="59" spans="2:5" ht="15.75" thickBot="1" x14ac:dyDescent="0.3">
      <c r="B59" s="34">
        <v>0.35</v>
      </c>
      <c r="C59" s="36">
        <v>0.8</v>
      </c>
      <c r="D59" s="35"/>
      <c r="E59" s="38"/>
    </row>
  </sheetData>
  <mergeCells count="3">
    <mergeCell ref="B38:E38"/>
    <mergeCell ref="B39:C39"/>
    <mergeCell ref="D39:E39"/>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Decision Tree</vt:lpstr>
      <vt:lpstr>Value of Info</vt:lpstr>
      <vt:lpstr>Strategy Region C20, C21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1998-10-16T02:03:22Z</cp:lastPrinted>
  <dcterms:created xsi:type="dcterms:W3CDTF">1998-10-05T13:34:42Z</dcterms:created>
  <dcterms:modified xsi:type="dcterms:W3CDTF">2014-05-20T18:52:09Z</dcterms:modified>
</cp:coreProperties>
</file>